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4 (сент, окт, ноябр, дек)\Еманжелинск\"/>
    </mc:Choice>
  </mc:AlternateContent>
  <bookViews>
    <workbookView xWindow="0" yWindow="0" windowWidth="28800" windowHeight="12045" tabRatio="815" activeTab="2"/>
  </bookViews>
  <sheets>
    <sheet name="75-43 руб завтрак 7-11 лет " sheetId="2" r:id="rId1"/>
    <sheet name="75-43 руб завтрак 12-18 лет" sheetId="6" r:id="rId2"/>
    <sheet name="153,92 руб 12-18 лет " sheetId="7" r:id="rId3"/>
    <sheet name="127-49 руб 7-11 лет  коррек" sheetId="8" state="hidden" r:id="rId4"/>
    <sheet name="139-29  руб 12-18 лет коррекц " sheetId="9" state="hidden" r:id="rId5"/>
  </sheets>
  <definedNames>
    <definedName name="_xlnm.Print_Area" localSheetId="3">'127-49 руб 7-11 лет  коррек'!$A$1:$N$159</definedName>
    <definedName name="_xlnm.Print_Area" localSheetId="4">'139-29  руб 12-18 лет коррекц '!$A$1:$N$161</definedName>
    <definedName name="_xlnm.Print_Area" localSheetId="2">'153,92 руб 12-18 лет '!$A$1:$G$312</definedName>
    <definedName name="_xlnm.Print_Area" localSheetId="1">'75-43 руб завтрак 12-18 лет'!$A$1:$G$162</definedName>
    <definedName name="_xlnm.Print_Area" localSheetId="0">'75-43 руб завтрак 7-11 лет '!$A$1:$G$162</definedName>
  </definedNames>
  <calcPr calcId="162913"/>
</workbook>
</file>

<file path=xl/calcChain.xml><?xml version="1.0" encoding="utf-8"?>
<calcChain xmlns="http://schemas.openxmlformats.org/spreadsheetml/2006/main">
  <c r="E20" i="2" l="1"/>
  <c r="F20" i="2"/>
  <c r="G20" i="2"/>
  <c r="D20" i="2"/>
  <c r="G248" i="7" l="1"/>
  <c r="F248" i="7"/>
  <c r="E248" i="7"/>
  <c r="D248" i="7"/>
  <c r="G307" i="7"/>
  <c r="F307" i="7"/>
  <c r="E307" i="7"/>
  <c r="D307" i="7"/>
  <c r="E194" i="7"/>
  <c r="F194" i="7"/>
  <c r="G194" i="7"/>
  <c r="D194" i="7"/>
  <c r="G203" i="7"/>
  <c r="F203" i="7"/>
  <c r="E203" i="7"/>
  <c r="D203" i="7"/>
  <c r="E71" i="7" l="1"/>
  <c r="F71" i="7"/>
  <c r="G71" i="7"/>
  <c r="D71" i="7"/>
  <c r="E42" i="6" l="1"/>
  <c r="F42" i="6"/>
  <c r="G42" i="6"/>
  <c r="D42" i="6"/>
  <c r="E121" i="6"/>
  <c r="F121" i="6"/>
  <c r="G121" i="6"/>
  <c r="D121" i="6"/>
  <c r="E105" i="6"/>
  <c r="F105" i="6"/>
  <c r="G105" i="6"/>
  <c r="D105" i="6"/>
  <c r="E121" i="2"/>
  <c r="F121" i="2"/>
  <c r="G121" i="2"/>
  <c r="D121" i="2"/>
  <c r="E135" i="2"/>
  <c r="F135" i="2"/>
  <c r="G135" i="2"/>
  <c r="D135" i="2"/>
  <c r="E105" i="2" l="1"/>
  <c r="F105" i="2"/>
  <c r="G105" i="2"/>
  <c r="D105" i="2"/>
  <c r="E42" i="2"/>
  <c r="F42" i="2"/>
  <c r="G42" i="2"/>
  <c r="D42" i="2"/>
  <c r="E300" i="7" l="1"/>
  <c r="F300" i="7"/>
  <c r="G300" i="7"/>
  <c r="D300" i="7"/>
  <c r="E306" i="7"/>
  <c r="F306" i="7"/>
  <c r="G306" i="7"/>
  <c r="D306" i="7"/>
  <c r="E291" i="7"/>
  <c r="F291" i="7"/>
  <c r="G291" i="7"/>
  <c r="D291" i="7"/>
  <c r="E285" i="7"/>
  <c r="F285" i="7"/>
  <c r="G285" i="7"/>
  <c r="D285" i="7"/>
  <c r="E271" i="7" l="1"/>
  <c r="F271" i="7"/>
  <c r="G271" i="7"/>
  <c r="D271" i="7"/>
  <c r="G277" i="7"/>
  <c r="F277" i="7"/>
  <c r="E277" i="7"/>
  <c r="D277" i="7"/>
  <c r="E256" i="7"/>
  <c r="G256" i="7"/>
  <c r="D256" i="7"/>
  <c r="E262" i="7"/>
  <c r="F262" i="7"/>
  <c r="G262" i="7"/>
  <c r="D262" i="7"/>
  <c r="F257" i="7"/>
  <c r="F256" i="7" s="1"/>
  <c r="E257" i="7"/>
  <c r="D257" i="7"/>
  <c r="E241" i="7"/>
  <c r="F241" i="7"/>
  <c r="G241" i="7"/>
  <c r="D241" i="7"/>
  <c r="E247" i="7"/>
  <c r="F247" i="7"/>
  <c r="G247" i="7"/>
  <c r="D247" i="7"/>
  <c r="G232" i="7" l="1"/>
  <c r="F232" i="7"/>
  <c r="E232" i="7"/>
  <c r="D232" i="7"/>
  <c r="E226" i="7"/>
  <c r="F226" i="7"/>
  <c r="G226" i="7"/>
  <c r="D226" i="7"/>
  <c r="E211" i="7"/>
  <c r="F211" i="7"/>
  <c r="G211" i="7"/>
  <c r="D211" i="7"/>
  <c r="G217" i="7"/>
  <c r="F217" i="7"/>
  <c r="E217" i="7"/>
  <c r="D217" i="7"/>
  <c r="F193" i="7" l="1"/>
  <c r="E185" i="7"/>
  <c r="F185" i="7"/>
  <c r="G185" i="7"/>
  <c r="D185" i="7"/>
  <c r="G179" i="7"/>
  <c r="D179" i="7"/>
  <c r="F179" i="7"/>
  <c r="E179" i="7"/>
  <c r="E170" i="7"/>
  <c r="G170" i="7"/>
  <c r="F170" i="7"/>
  <c r="D170" i="7"/>
  <c r="E162" i="7"/>
  <c r="F162" i="7"/>
  <c r="G162" i="7"/>
  <c r="D162" i="7"/>
  <c r="G299" i="7"/>
  <c r="F299" i="7"/>
  <c r="E299" i="7"/>
  <c r="D299" i="7"/>
  <c r="C298" i="7"/>
  <c r="G270" i="7"/>
  <c r="E270" i="7"/>
  <c r="C269" i="7"/>
  <c r="G255" i="7"/>
  <c r="G225" i="7"/>
  <c r="D225" i="7"/>
  <c r="C224" i="7"/>
  <c r="E210" i="7"/>
  <c r="D210" i="7"/>
  <c r="G202" i="7"/>
  <c r="F202" i="7"/>
  <c r="E202" i="7"/>
  <c r="D202" i="7"/>
  <c r="C192" i="7"/>
  <c r="C177" i="7"/>
  <c r="E148" i="7"/>
  <c r="F148" i="7"/>
  <c r="G148" i="7"/>
  <c r="D148" i="7"/>
  <c r="E154" i="7"/>
  <c r="G154" i="7"/>
  <c r="F154" i="7"/>
  <c r="D154" i="7"/>
  <c r="G139" i="7"/>
  <c r="F139" i="7"/>
  <c r="E139" i="7"/>
  <c r="D139" i="7"/>
  <c r="E133" i="7"/>
  <c r="F133" i="7"/>
  <c r="G133" i="7"/>
  <c r="D133" i="7"/>
  <c r="G119" i="7"/>
  <c r="G125" i="7"/>
  <c r="F125" i="7"/>
  <c r="E125" i="7"/>
  <c r="D125" i="7"/>
  <c r="F120" i="7"/>
  <c r="F119" i="7" s="1"/>
  <c r="E120" i="7"/>
  <c r="E119" i="7" s="1"/>
  <c r="D120" i="7"/>
  <c r="D119" i="7" s="1"/>
  <c r="E110" i="7"/>
  <c r="F110" i="7"/>
  <c r="G110" i="7"/>
  <c r="D110" i="7"/>
  <c r="G108" i="7"/>
  <c r="G104" i="7" s="1"/>
  <c r="F108" i="7"/>
  <c r="F104" i="7" s="1"/>
  <c r="E108" i="7"/>
  <c r="E104" i="7" s="1"/>
  <c r="D108" i="7"/>
  <c r="D104" i="7" s="1"/>
  <c r="E87" i="7"/>
  <c r="F87" i="7"/>
  <c r="G87" i="7"/>
  <c r="D87" i="7"/>
  <c r="G96" i="7"/>
  <c r="G95" i="7" s="1"/>
  <c r="F96" i="7"/>
  <c r="F95" i="7" s="1"/>
  <c r="E96" i="7"/>
  <c r="E95" i="7" s="1"/>
  <c r="D96" i="7"/>
  <c r="D95" i="7" s="1"/>
  <c r="E78" i="7"/>
  <c r="F78" i="7"/>
  <c r="G78" i="7"/>
  <c r="D78" i="7"/>
  <c r="G57" i="7"/>
  <c r="G27" i="7"/>
  <c r="D178" i="7" l="1"/>
  <c r="F161" i="7"/>
  <c r="E284" i="7"/>
  <c r="G284" i="7"/>
  <c r="F270" i="7"/>
  <c r="D270" i="7"/>
  <c r="F255" i="7"/>
  <c r="D255" i="7"/>
  <c r="G240" i="7"/>
  <c r="E240" i="7"/>
  <c r="F225" i="7"/>
  <c r="G210" i="7"/>
  <c r="E193" i="7"/>
  <c r="G193" i="7"/>
  <c r="F210" i="7"/>
  <c r="D240" i="7"/>
  <c r="E255" i="7"/>
  <c r="F284" i="7"/>
  <c r="E178" i="7"/>
  <c r="D193" i="7"/>
  <c r="E225" i="7"/>
  <c r="F240" i="7"/>
  <c r="D284" i="7"/>
  <c r="F178" i="7"/>
  <c r="G178" i="7"/>
  <c r="G161" i="7"/>
  <c r="D161" i="7"/>
  <c r="E161" i="7"/>
  <c r="E9" i="7"/>
  <c r="F9" i="7"/>
  <c r="G9" i="7"/>
  <c r="D9" i="7"/>
  <c r="E157" i="6" l="1"/>
  <c r="F157" i="6"/>
  <c r="G157" i="6"/>
  <c r="G156" i="6" s="1"/>
  <c r="D157" i="6"/>
  <c r="E149" i="6"/>
  <c r="F149" i="6"/>
  <c r="F148" i="6" s="1"/>
  <c r="G149" i="6"/>
  <c r="G148" i="6" s="1"/>
  <c r="D149" i="6"/>
  <c r="D148" i="6" s="1"/>
  <c r="E142" i="6"/>
  <c r="F142" i="6"/>
  <c r="F141" i="6" s="1"/>
  <c r="G142" i="6"/>
  <c r="G141" i="6" s="1"/>
  <c r="D142" i="6"/>
  <c r="E128" i="6"/>
  <c r="F128" i="6"/>
  <c r="G128" i="6"/>
  <c r="D128" i="6"/>
  <c r="D127" i="6" s="1"/>
  <c r="E120" i="6"/>
  <c r="F120" i="6"/>
  <c r="G120" i="6"/>
  <c r="D120" i="6"/>
  <c r="E114" i="6"/>
  <c r="F114" i="6"/>
  <c r="G114" i="6"/>
  <c r="D114" i="6"/>
  <c r="E104" i="6"/>
  <c r="D104" i="6"/>
  <c r="E97" i="6"/>
  <c r="F97" i="6"/>
  <c r="G97" i="6"/>
  <c r="D97" i="6"/>
  <c r="D96" i="6" s="1"/>
  <c r="E88" i="6"/>
  <c r="F88" i="6"/>
  <c r="F87" i="6" s="1"/>
  <c r="G88" i="6"/>
  <c r="D88" i="6"/>
  <c r="D156" i="6"/>
  <c r="F156" i="6"/>
  <c r="E156" i="6"/>
  <c r="C155" i="6"/>
  <c r="E148" i="6"/>
  <c r="D141" i="6"/>
  <c r="E141" i="6"/>
  <c r="G135" i="6"/>
  <c r="G134" i="6" s="1"/>
  <c r="F135" i="6"/>
  <c r="F134" i="6" s="1"/>
  <c r="E135" i="6"/>
  <c r="E134" i="6" s="1"/>
  <c r="D135" i="6"/>
  <c r="D134" i="6" s="1"/>
  <c r="F127" i="6"/>
  <c r="G127" i="6"/>
  <c r="E127" i="6"/>
  <c r="F113" i="6"/>
  <c r="E113" i="6"/>
  <c r="D113" i="6"/>
  <c r="G113" i="6"/>
  <c r="G104" i="6"/>
  <c r="F104" i="6"/>
  <c r="C103" i="6"/>
  <c r="G96" i="6"/>
  <c r="E96" i="6"/>
  <c r="F96" i="6"/>
  <c r="E87" i="6"/>
  <c r="D87" i="6"/>
  <c r="G87" i="6"/>
  <c r="E81" i="6"/>
  <c r="F81" i="6"/>
  <c r="G81" i="6"/>
  <c r="D81" i="6"/>
  <c r="E74" i="6"/>
  <c r="F74" i="6"/>
  <c r="G74" i="6"/>
  <c r="D74" i="6"/>
  <c r="E66" i="6"/>
  <c r="F66" i="6"/>
  <c r="G66" i="6"/>
  <c r="D66" i="6"/>
  <c r="C72" i="6"/>
  <c r="E50" i="6"/>
  <c r="F50" i="6"/>
  <c r="G50" i="6"/>
  <c r="D50" i="6"/>
  <c r="E34" i="6"/>
  <c r="F34" i="6"/>
  <c r="G34" i="6"/>
  <c r="D34" i="6"/>
  <c r="E27" i="6"/>
  <c r="F27" i="6"/>
  <c r="G27" i="6"/>
  <c r="D27" i="6"/>
  <c r="E20" i="6"/>
  <c r="F20" i="6"/>
  <c r="G20" i="6"/>
  <c r="D20" i="6"/>
  <c r="E9" i="6" l="1"/>
  <c r="F9" i="6"/>
  <c r="G9" i="6"/>
  <c r="D9" i="6"/>
  <c r="E157" i="2" l="1"/>
  <c r="F157" i="2"/>
  <c r="G157" i="2"/>
  <c r="D157" i="2"/>
  <c r="F159" i="2"/>
  <c r="E159" i="2"/>
  <c r="D159" i="2"/>
  <c r="E149" i="2"/>
  <c r="F149" i="2"/>
  <c r="G149" i="2"/>
  <c r="D149" i="2"/>
  <c r="E142" i="2" l="1"/>
  <c r="F142" i="2"/>
  <c r="G142" i="2"/>
  <c r="D142" i="2"/>
  <c r="E128" i="2"/>
  <c r="F128" i="2"/>
  <c r="G128" i="2"/>
  <c r="D128" i="2"/>
  <c r="E114" i="2"/>
  <c r="F114" i="2"/>
  <c r="G114" i="2"/>
  <c r="D114" i="2"/>
  <c r="E97" i="2"/>
  <c r="F97" i="2"/>
  <c r="G97" i="2"/>
  <c r="D97" i="2"/>
  <c r="E88" i="2"/>
  <c r="F88" i="2"/>
  <c r="G88" i="2"/>
  <c r="D88" i="2"/>
  <c r="G156" i="2" l="1"/>
  <c r="F156" i="2"/>
  <c r="E156" i="2"/>
  <c r="D156" i="2"/>
  <c r="C155" i="2"/>
  <c r="F148" i="2"/>
  <c r="E148" i="2"/>
  <c r="D148" i="2"/>
  <c r="G148" i="2"/>
  <c r="G141" i="2"/>
  <c r="F141" i="2"/>
  <c r="E141" i="2"/>
  <c r="D141" i="2"/>
  <c r="G134" i="2"/>
  <c r="F134" i="2"/>
  <c r="E134" i="2"/>
  <c r="D134" i="2"/>
  <c r="F127" i="2"/>
  <c r="E127" i="2"/>
  <c r="D127" i="2"/>
  <c r="G127" i="2"/>
  <c r="G120" i="2"/>
  <c r="F120" i="2"/>
  <c r="E120" i="2"/>
  <c r="D120" i="2"/>
  <c r="G113" i="2"/>
  <c r="F113" i="2"/>
  <c r="E113" i="2"/>
  <c r="D113" i="2"/>
  <c r="G104" i="2"/>
  <c r="F104" i="2"/>
  <c r="E104" i="2"/>
  <c r="D104" i="2"/>
  <c r="C103" i="2"/>
  <c r="F96" i="2"/>
  <c r="E96" i="2"/>
  <c r="D96" i="2"/>
  <c r="G96" i="2"/>
  <c r="F87" i="2"/>
  <c r="E87" i="2"/>
  <c r="D87" i="2"/>
  <c r="G87" i="2"/>
  <c r="E81" i="2" l="1"/>
  <c r="F81" i="2"/>
  <c r="G81" i="2"/>
  <c r="D81" i="2"/>
  <c r="E74" i="2"/>
  <c r="F74" i="2"/>
  <c r="G74" i="2"/>
  <c r="D74" i="2"/>
  <c r="E66" i="2" l="1"/>
  <c r="F66" i="2"/>
  <c r="G66" i="2"/>
  <c r="D66" i="2"/>
  <c r="C72" i="2"/>
  <c r="E59" i="2" l="1"/>
  <c r="F59" i="2"/>
  <c r="G59" i="2"/>
  <c r="D59" i="2"/>
  <c r="E50" i="2" l="1"/>
  <c r="F50" i="2"/>
  <c r="G50" i="2"/>
  <c r="D50" i="2"/>
  <c r="E34" i="2" l="1"/>
  <c r="F34" i="2"/>
  <c r="G34" i="2"/>
  <c r="D34" i="2"/>
  <c r="C40" i="2"/>
  <c r="G63" i="7" l="1"/>
  <c r="F63" i="7"/>
  <c r="E63" i="7"/>
  <c r="D63" i="7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C40" i="6" l="1"/>
  <c r="C138" i="7"/>
  <c r="C55" i="7"/>
  <c r="G56" i="7" l="1"/>
  <c r="G27" i="2" l="1"/>
  <c r="G9" i="2"/>
  <c r="D28" i="7"/>
  <c r="D27" i="7" s="1"/>
  <c r="G118" i="7" l="1"/>
  <c r="G103" i="7"/>
  <c r="F59" i="7"/>
  <c r="F57" i="7" s="1"/>
  <c r="E59" i="7"/>
  <c r="E57" i="7" s="1"/>
  <c r="D59" i="7"/>
  <c r="D57" i="7" s="1"/>
  <c r="G49" i="7"/>
  <c r="G48" i="7" s="1"/>
  <c r="F49" i="7"/>
  <c r="F48" i="7" s="1"/>
  <c r="E49" i="7"/>
  <c r="E48" i="7" s="1"/>
  <c r="D49" i="7"/>
  <c r="D48" i="7" s="1"/>
  <c r="G46" i="7"/>
  <c r="G42" i="7" s="1"/>
  <c r="F46" i="7"/>
  <c r="F42" i="7" s="1"/>
  <c r="E46" i="7"/>
  <c r="E42" i="7" s="1"/>
  <c r="D46" i="7"/>
  <c r="D42" i="7" s="1"/>
  <c r="F33" i="7"/>
  <c r="E33" i="7"/>
  <c r="D33" i="7"/>
  <c r="F28" i="7"/>
  <c r="F27" i="7" s="1"/>
  <c r="E28" i="7"/>
  <c r="E27" i="7" s="1"/>
  <c r="G19" i="7"/>
  <c r="F19" i="7"/>
  <c r="E19" i="7"/>
  <c r="D19" i="7"/>
  <c r="G80" i="6"/>
  <c r="E80" i="6"/>
  <c r="D80" i="6"/>
  <c r="G73" i="6"/>
  <c r="E73" i="6"/>
  <c r="F73" i="6"/>
  <c r="G65" i="6"/>
  <c r="F65" i="6"/>
  <c r="G33" i="6"/>
  <c r="G41" i="6"/>
  <c r="F41" i="6"/>
  <c r="E41" i="6"/>
  <c r="G63" i="6"/>
  <c r="G59" i="6" s="1"/>
  <c r="F63" i="6"/>
  <c r="F59" i="6" s="1"/>
  <c r="E63" i="6"/>
  <c r="E59" i="6" s="1"/>
  <c r="D63" i="6"/>
  <c r="D59" i="6" s="1"/>
  <c r="G49" i="6"/>
  <c r="F49" i="6"/>
  <c r="G26" i="6"/>
  <c r="E26" i="6"/>
  <c r="G19" i="6"/>
  <c r="E19" i="6"/>
  <c r="G8" i="6"/>
  <c r="E8" i="6"/>
  <c r="F80" i="6"/>
  <c r="E65" i="6"/>
  <c r="E49" i="6"/>
  <c r="F33" i="6"/>
  <c r="E33" i="6"/>
  <c r="F19" i="6"/>
  <c r="D8" i="6"/>
  <c r="G33" i="7" l="1"/>
  <c r="G26" i="7" s="1"/>
  <c r="F103" i="7"/>
  <c r="F26" i="6"/>
  <c r="F58" i="6"/>
  <c r="D103" i="7"/>
  <c r="G58" i="6"/>
  <c r="E103" i="7"/>
  <c r="G70" i="7"/>
  <c r="G132" i="7"/>
  <c r="G147" i="7"/>
  <c r="G41" i="7"/>
  <c r="G86" i="7"/>
  <c r="G8" i="7"/>
  <c r="F147" i="7"/>
  <c r="E147" i="7"/>
  <c r="E118" i="7"/>
  <c r="D118" i="7"/>
  <c r="F26" i="7"/>
  <c r="E70" i="7"/>
  <c r="D41" i="7"/>
  <c r="E56" i="7"/>
  <c r="F70" i="7"/>
  <c r="E86" i="7"/>
  <c r="F86" i="7"/>
  <c r="D86" i="7"/>
  <c r="D56" i="7"/>
  <c r="F56" i="7"/>
  <c r="F41" i="7"/>
  <c r="E41" i="7"/>
  <c r="F8" i="7"/>
  <c r="E8" i="7"/>
  <c r="F118" i="7"/>
  <c r="D33" i="6"/>
  <c r="D49" i="6"/>
  <c r="E58" i="6"/>
  <c r="D41" i="6"/>
  <c r="D26" i="6"/>
  <c r="F8" i="6"/>
  <c r="D65" i="6"/>
  <c r="D73" i="6"/>
  <c r="E26" i="7" l="1"/>
  <c r="E132" i="7"/>
  <c r="F132" i="7"/>
  <c r="D147" i="7"/>
  <c r="D132" i="7"/>
  <c r="D70" i="7"/>
  <c r="D26" i="7"/>
  <c r="D8" i="7"/>
  <c r="D58" i="6"/>
  <c r="D19" i="6"/>
  <c r="G80" i="2" l="1"/>
  <c r="G73" i="2"/>
  <c r="G65" i="2"/>
  <c r="G58" i="2"/>
  <c r="G49" i="2"/>
  <c r="G41" i="2"/>
  <c r="G33" i="2"/>
  <c r="F80" i="2"/>
  <c r="E80" i="2"/>
  <c r="D80" i="2"/>
  <c r="F73" i="2"/>
  <c r="E73" i="2"/>
  <c r="D73" i="2"/>
  <c r="F65" i="2"/>
  <c r="E65" i="2"/>
  <c r="D65" i="2"/>
  <c r="F58" i="2"/>
  <c r="E58" i="2"/>
  <c r="D58" i="2"/>
  <c r="F49" i="2"/>
  <c r="E49" i="2"/>
  <c r="D49" i="2"/>
  <c r="F41" i="2"/>
  <c r="E41" i="2"/>
  <c r="D41" i="2"/>
  <c r="F33" i="2"/>
  <c r="E33" i="2"/>
  <c r="D33" i="2"/>
  <c r="G26" i="2"/>
  <c r="F27" i="2"/>
  <c r="F26" i="2" s="1"/>
  <c r="E27" i="2"/>
  <c r="E26" i="2" s="1"/>
  <c r="D27" i="2"/>
  <c r="D26" i="2" s="1"/>
  <c r="G19" i="2"/>
  <c r="F19" i="2"/>
  <c r="E19" i="2"/>
  <c r="D19" i="2"/>
  <c r="G8" i="2"/>
  <c r="F9" i="2"/>
  <c r="F8" i="2" s="1"/>
  <c r="E9" i="2"/>
  <c r="E8" i="2" s="1"/>
  <c r="D9" i="2"/>
  <c r="D8" i="2" s="1"/>
</calcChain>
</file>

<file path=xl/sharedStrings.xml><?xml version="1.0" encoding="utf-8"?>
<sst xmlns="http://schemas.openxmlformats.org/spreadsheetml/2006/main" count="1656" uniqueCount="326">
  <si>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</si>
  <si>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</si>
  <si>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</si>
  <si>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</si>
  <si>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</si>
  <si>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</si>
  <si>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</si>
  <si>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</si>
  <si>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</si>
  <si>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</si>
  <si>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</si>
  <si>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</si>
  <si>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</si>
  <si>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</si>
  <si>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</si>
  <si>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</si>
  <si>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</si>
  <si>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</si>
  <si>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</si>
  <si>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</si>
  <si>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</si>
  <si>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</si>
  <si>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</si>
  <si>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</si>
  <si>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</si>
  <si>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</si>
  <si>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</si>
  <si>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</si>
  <si>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</si>
  <si>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</si>
  <si>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</si>
  <si>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</si>
  <si>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</si>
  <si>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</si>
  <si>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</si>
  <si>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</si>
  <si>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</si>
  <si>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</si>
  <si>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</si>
  <si>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</si>
  <si>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</si>
  <si>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</si>
  <si>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</si>
  <si>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</si>
  <si>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</si>
  <si>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</si>
  <si>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</si>
  <si>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</si>
  <si>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</si>
  <si>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</si>
  <si>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</si>
  <si>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</si>
  <si>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</si>
  <si>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</si>
  <si>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</si>
  <si>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</si>
  <si>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</si>
  <si>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</si>
  <si>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</si>
  <si>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</si>
  <si>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</si>
  <si>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</si>
  <si>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</si>
  <si>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</si>
  <si>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</si>
  <si>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</si>
  <si>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</si>
  <si>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</si>
  <si>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</si>
  <si>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</si>
  <si>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</si>
  <si>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</si>
  <si>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</si>
  <si>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</si>
  <si>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</si>
  <si>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</si>
  <si>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</si>
  <si>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</si>
  <si>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</si>
  <si>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</si>
  <si>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</si>
  <si>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</si>
  <si>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</si>
  <si>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</si>
  <si>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</si>
  <si>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</si>
  <si>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</si>
  <si>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</si>
  <si>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</si>
  <si>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</si>
  <si>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</si>
  <si>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</si>
  <si>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</si>
  <si>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</si>
  <si>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</si>
  <si>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</si>
  <si>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</si>
  <si>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</si>
  <si>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</si>
  <si>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</si>
  <si>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</si>
  <si>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</si>
  <si>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</si>
  <si>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</si>
  <si>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</si>
  <si>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</si>
  <si>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</si>
  <si>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</si>
  <si>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</si>
  <si>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</si>
  <si>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</si>
  <si>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</si>
  <si>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</si>
  <si>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</si>
  <si>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</si>
  <si>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</si>
  <si>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</si>
  <si>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</si>
  <si>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</si>
  <si>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</si>
  <si>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</si>
  <si>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</si>
  <si>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</si>
  <si>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</si>
  <si>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</si>
  <si>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</si>
  <si>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</si>
  <si>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</si>
  <si>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</si>
  <si>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</si>
  <si>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</si>
  <si>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</si>
  <si>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</si>
  <si>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</si>
  <si>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</si>
  <si>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</si>
  <si>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</si>
  <si>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</si>
  <si>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</si>
  <si>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</si>
  <si>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</si>
  <si>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</si>
  <si>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</si>
  <si>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</si>
  <si>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</si>
  <si>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</si>
  <si>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</si>
  <si>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</si>
  <si>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</si>
  <si>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</si>
  <si>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</si>
  <si>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</si>
  <si>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Тефтели мясные с соусом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</si>
  <si>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</si>
  <si>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</si>
  <si>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</si>
  <si>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</si>
  <si>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</si>
  <si>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</si>
  <si>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</si>
  <si>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</si>
  <si>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</si>
  <si>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</si>
  <si>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</si>
  <si>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</si>
  <si>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</si>
  <si>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</si>
  <si>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</si>
  <si>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</si>
  <si>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</si>
  <si>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</si>
  <si>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</si>
  <si>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</si>
  <si>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</si>
  <si>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</si>
  <si>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</si>
  <si>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</si>
  <si>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</si>
  <si>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</si>
  <si>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</si>
  <si>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</si>
  <si>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</si>
  <si>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Вафли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</si>
  <si>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</si>
  <si>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</si>
  <si>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</si>
  <si>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</si>
  <si>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</si>
  <si>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</si>
  <si>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</si>
  <si>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</si>
  <si>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</si>
  <si>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</si>
  <si>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</si>
  <si>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</si>
  <si>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</si>
  <si>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</si>
  <si>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</si>
  <si>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</si>
  <si>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</si>
  <si>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</si>
  <si>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</si>
  <si>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</si>
  <si>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</si>
  <si>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</si>
  <si>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</si>
  <si>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182/06</t>
  </si>
  <si>
    <t xml:space="preserve"> ТТК 218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</si>
  <si>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</si>
  <si>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</si>
  <si>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</si>
  <si>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</si>
  <si>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</si>
  <si>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</si>
  <si>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</si>
  <si>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</si>
  <si>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</si>
  <si>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</si>
  <si>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</si>
  <si>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</si>
  <si>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</si>
  <si>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</si>
  <si>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 xml:space="preserve">Категории: 
- Обучающиеся по образовательным программам начального общего образования, не отнесённые к отдельным категориям.
</t>
  </si>
  <si>
    <t>Категории:
- Дети из малообеспеченных семей; 
- Дети с нарушениями здоровья, имеющие заболевания, относящиеся к нарушениям состояния здоровья: заболевания, связанные с недостаточностью питания, не связанные с тяжелой патологией и не требующие специальной диеты (белково-энергетическая недостаточность умеренной и легкой степени (код по международной статистической классификации болезней и проблем, связанных со здоровьем, МКБ 10 IV Е 44)), и задержку развития, обусловленную белково-энергетической недостаточностью (код по международной статистической классификации болезней и проблем, связанных со здоровьем, МКБ 10 IV Е 45);
- Дети из семей, находящихся в социально опасном положении, находящихся в трудной жизненной ситуации;
- Дети из многодетных семей;
- Дети из семей участников боевых действий.</t>
  </si>
  <si>
    <t>Запеканка из творога с молоком сгущённым</t>
  </si>
  <si>
    <t>Гуляш из мяса</t>
  </si>
  <si>
    <t>265/17</t>
  </si>
  <si>
    <t>Бигус с мясом</t>
  </si>
  <si>
    <t>Плов из мяса</t>
  </si>
  <si>
    <t>288/17</t>
  </si>
  <si>
    <t>278/17</t>
  </si>
  <si>
    <t xml:space="preserve"> </t>
  </si>
  <si>
    <t>259/17</t>
  </si>
  <si>
    <t>Жаркое по-домашнему</t>
  </si>
  <si>
    <t>57/16</t>
  </si>
  <si>
    <t>Икра кабачковая</t>
  </si>
  <si>
    <t xml:space="preserve">Птица отварная </t>
  </si>
  <si>
    <t>Каша гречневая вязкая</t>
  </si>
  <si>
    <t>303/17</t>
  </si>
  <si>
    <t>Компот из изюма, витамин С</t>
  </si>
  <si>
    <t>348/17</t>
  </si>
  <si>
    <t>Каша молочная рисовая (жидкая) с маслом сливочным</t>
  </si>
  <si>
    <t>Сердце, тушенное в соусе</t>
  </si>
  <si>
    <t>262/17</t>
  </si>
  <si>
    <t>70/17</t>
  </si>
  <si>
    <t>Овощи солёные порционные (огурцы)</t>
  </si>
  <si>
    <t>222/17</t>
  </si>
  <si>
    <t>Пудинг из творога с молоком сгущённым</t>
  </si>
  <si>
    <t>Рыба, тушенная с овощами</t>
  </si>
  <si>
    <t>229/17</t>
  </si>
  <si>
    <t>Компот из смеси сухофруктов,         витамин С</t>
  </si>
  <si>
    <t>ДЕНЬ 11. ЭНЕРГЕТИЧЕСКАЯ И ПИЩЕВАЯ ЦЕННОСТЬ ЗА ДЕНЬ</t>
  </si>
  <si>
    <t>ДЕНЬ 12. ЭНЕРГЕТИЧЕСКАЯ И ПИЩЕВАЯ ЦЕННОСТЬ ЗА ДЕНЬ</t>
  </si>
  <si>
    <t>ДЕНЬ 13. ЭНЕРГЕТИЧЕСКАЯ И ПИЩЕВАЯ ЦЕННОСТЬ ЗА ДЕНЬ</t>
  </si>
  <si>
    <t>ДЕНЬ 14. ЭНЕРГЕТИЧЕСКАЯ И ПИЩЕВАЯ ЦЕННОСТЬ ЗА ДЕНЬ</t>
  </si>
  <si>
    <t>ДЕНЬ 15. ЭНЕРГЕТИЧЕСКАЯ И ПИЩЕВАЯ ЦЕННОСТЬ ЗА ДЕНЬ</t>
  </si>
  <si>
    <t>ДЕНЬ 16. ЭНЕРГЕТИЧЕСКАЯ И ПИЩЕВАЯ ЦЕННОСТЬ ЗА ДЕНЬ</t>
  </si>
  <si>
    <t>ДЕНЬ 17. ЭНЕРГЕТИЧЕСКАЯ И ПИЩЕВАЯ ЦЕННОСТЬ ЗА ДЕНЬ</t>
  </si>
  <si>
    <t>ДЕНЬ 18. ЭНЕРГЕТИЧЕСКАЯ И ПИЩЕВАЯ ЦЕННОСТЬ ЗА ДЕНЬ</t>
  </si>
  <si>
    <t>ДЕНЬ 19. ЭНЕРГЕТИЧЕСКАЯ И ПИЩЕВАЯ ЦЕННОСТЬ ЗА ДЕНЬ</t>
  </si>
  <si>
    <t>ДЕНЬ 20. ЭНЕРГЕТИЧЕСКАЯ И ПИЩЕВАЯ ЦЕННОСТЬ ЗА ДЕНЬ</t>
  </si>
  <si>
    <t>Компот из кураги, витамин С</t>
  </si>
  <si>
    <t>Птица, тушенная в соусе</t>
  </si>
  <si>
    <t>290/17</t>
  </si>
  <si>
    <t>Напиток из плодов шиповника, витамин С</t>
  </si>
  <si>
    <t>200</t>
  </si>
  <si>
    <t>388/17</t>
  </si>
  <si>
    <t>268/17</t>
  </si>
  <si>
    <t>Шницель мясной</t>
  </si>
  <si>
    <t>Меню для учащихся, получающих бюджетные средства на питание в размере 153,92 руб. (завтрак, обед)</t>
  </si>
  <si>
    <t>Компот из смеси сухофруктов, витамин С</t>
  </si>
  <si>
    <t>Суп картофельный с рисовой крупой</t>
  </si>
  <si>
    <t>Каша перловая</t>
  </si>
  <si>
    <t>Суп картофельный с макаронными изделиями</t>
  </si>
  <si>
    <t>Картофель отварной</t>
  </si>
  <si>
    <t>310/17</t>
  </si>
  <si>
    <t>199/06</t>
  </si>
  <si>
    <t>Каша пшенная рассыпчатая</t>
  </si>
  <si>
    <t>Кисель из концентрата плодового или ягодного, витамин С</t>
  </si>
  <si>
    <t>Свекольник</t>
  </si>
  <si>
    <t>160/06</t>
  </si>
  <si>
    <t>Суп из овощей</t>
  </si>
  <si>
    <t xml:space="preserve">Котлета домашняя </t>
  </si>
  <si>
    <t>271/17</t>
  </si>
  <si>
    <t>88/17</t>
  </si>
  <si>
    <t>Щи из свежей капусты с картофелем</t>
  </si>
  <si>
    <t>ТТК 246</t>
  </si>
  <si>
    <t>Азу из мяса</t>
  </si>
  <si>
    <t>Рассольник "Ленинградский"</t>
  </si>
  <si>
    <t>96/17</t>
  </si>
  <si>
    <t>ТТК 247</t>
  </si>
  <si>
    <t>Чахохбили</t>
  </si>
  <si>
    <t>Печень, тушенная в соусе</t>
  </si>
  <si>
    <t>261/17</t>
  </si>
  <si>
    <t>Пряник</t>
  </si>
  <si>
    <t>421/17</t>
  </si>
  <si>
    <t>Меню для учащихся, получающих бюджетные средства на питание в размере 75,43 руб. (завтрак)</t>
  </si>
  <si>
    <t>209/17</t>
  </si>
  <si>
    <t>174/17</t>
  </si>
  <si>
    <t>Каша ячневая молочная вязкая с маслом</t>
  </si>
  <si>
    <t>181/17</t>
  </si>
  <si>
    <t>Каша молочная манная (жидкая) с маслом</t>
  </si>
  <si>
    <t>6,36</t>
  </si>
  <si>
    <t>8,62</t>
  </si>
  <si>
    <t>33,00</t>
  </si>
  <si>
    <t>235,05</t>
  </si>
  <si>
    <t>612/04</t>
  </si>
  <si>
    <t>Маринад овощной с томатом</t>
  </si>
  <si>
    <t>Меню для учащихся, получающих бюджетные средства на питание  в размере 75,43 руб. (завтрак)</t>
  </si>
  <si>
    <t>200/5</t>
  </si>
  <si>
    <t>60/50</t>
  </si>
  <si>
    <t>50/150</t>
  </si>
  <si>
    <t>200/3</t>
  </si>
  <si>
    <t>50/50</t>
  </si>
  <si>
    <t>130/20</t>
  </si>
  <si>
    <t>75/40</t>
  </si>
  <si>
    <t>250/5</t>
  </si>
  <si>
    <t>180/20</t>
  </si>
  <si>
    <t>50/200</t>
  </si>
  <si>
    <t>100/50</t>
  </si>
  <si>
    <t>150/30</t>
  </si>
  <si>
    <t>250/3</t>
  </si>
  <si>
    <t>90/20</t>
  </si>
  <si>
    <t>180/30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</si>
  <si>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</si>
  <si>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 xml:space="preserve">Котлеты из мяса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</si>
</sst>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7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0" xfId="0" applyNumberFormat="1" applyFont="1" applyFill="1" applyBorder="1" applyAlignment="1" applyProtection="1">
      <alignment horizontal="left" vertical="top" wrapText="1"/>
    </xf>
    <xf numFmtId="0" fontId="14" fillId="2" borderId="0" xfId="0" applyFont="1" applyFill="1" applyBorder="1" applyAlignment="1">
      <alignment horizontal="right" vertical="top" wrapText="1"/>
    </xf>
    <xf numFmtId="0" fontId="15" fillId="2" borderId="0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>
      <alignment horizontal="center" wrapText="1"/>
    </xf>
    <xf numFmtId="2" fontId="15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left" vertical="center" wrapText="1"/>
    </xf>
    <xf numFmtId="2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2" fontId="14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2" fontId="14" fillId="2" borderId="0" xfId="0" applyNumberFormat="1" applyFont="1" applyFill="1" applyBorder="1" applyAlignment="1" applyProtection="1">
      <alignment horizontal="center" vertical="center" wrapText="1"/>
    </xf>
    <xf numFmtId="1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3" xfId="1" applyNumberFormat="1" applyFont="1" applyFill="1" applyBorder="1" applyAlignment="1" applyProtection="1">
      <alignment horizontal="left" vertical="center" wrapText="1"/>
    </xf>
    <xf numFmtId="0" fontId="14" fillId="2" borderId="3" xfId="1" applyNumberFormat="1" applyFont="1" applyFill="1" applyBorder="1" applyAlignment="1" applyProtection="1">
      <alignment horizontal="center" vertical="center" wrapText="1"/>
    </xf>
    <xf numFmtId="2" fontId="14" fillId="2" borderId="3" xfId="1" applyNumberFormat="1" applyFont="1" applyFill="1" applyBorder="1" applyAlignment="1" applyProtection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0" borderId="3" xfId="0" applyNumberFormat="1" applyFont="1" applyFill="1" applyBorder="1" applyAlignment="1" applyProtection="1">
      <alignment horizontal="right" vertical="top"/>
    </xf>
    <xf numFmtId="0" fontId="14" fillId="0" borderId="3" xfId="0" applyNumberFormat="1" applyFont="1" applyFill="1" applyBorder="1" applyAlignment="1" applyProtection="1">
      <alignment horizontal="center" vertical="top"/>
    </xf>
    <xf numFmtId="0" fontId="14" fillId="0" borderId="3" xfId="0" applyNumberFormat="1" applyFont="1" applyFill="1" applyBorder="1" applyAlignment="1" applyProtection="1">
      <alignment horizontal="left" vertical="top"/>
    </xf>
    <xf numFmtId="0" fontId="14" fillId="0" borderId="5" xfId="0" applyNumberFormat="1" applyFont="1" applyFill="1" applyBorder="1" applyAlignment="1" applyProtection="1">
      <alignment horizontal="center" vertical="top"/>
    </xf>
    <xf numFmtId="0" fontId="14" fillId="2" borderId="3" xfId="0" applyNumberFormat="1" applyFont="1" applyFill="1" applyBorder="1" applyAlignment="1" applyProtection="1">
      <alignment horizontal="right" vertical="center" wrapText="1"/>
    </xf>
    <xf numFmtId="49" fontId="14" fillId="2" borderId="3" xfId="0" applyNumberFormat="1" applyFont="1" applyFill="1" applyBorder="1" applyAlignment="1" applyProtection="1">
      <alignment horizontal="right" vertical="center" wrapText="1"/>
    </xf>
    <xf numFmtId="0" fontId="16" fillId="0" borderId="3" xfId="0" applyNumberFormat="1" applyFont="1" applyFill="1" applyBorder="1" applyAlignment="1" applyProtection="1">
      <alignment horizontal="right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2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49" fontId="14" fillId="2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horizontal="center" vertical="center" wrapText="1"/>
    </xf>
    <xf numFmtId="1" fontId="14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5" fillId="2" borderId="4" xfId="0" applyFont="1" applyFill="1" applyBorder="1" applyAlignment="1">
      <alignment horizontal="right" vertical="center" wrapText="1"/>
    </xf>
    <xf numFmtId="0" fontId="15" fillId="2" borderId="5" xfId="0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0" fontId="14" fillId="2" borderId="7" xfId="0" applyNumberFormat="1" applyFont="1" applyFill="1" applyBorder="1" applyAlignment="1" applyProtection="1">
      <alignment horizontal="lef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6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left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49" fontId="14" fillId="3" borderId="3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62"/>
  <sheetViews>
    <sheetView topLeftCell="A81" zoomScaleNormal="100" workbookViewId="0">
      <selection activeCell="F121" sqref="F121"/>
    </sheetView>
  </sheetViews>
  <sheetFormatPr defaultRowHeight="12.75" x14ac:dyDescent="0.2"/>
  <cols>
    <col min="1" max="1" width="11" style="186" customWidth="1"/>
    <col min="2" max="2" width="32.85546875" style="194" customWidth="1"/>
    <col min="3" max="3" width="10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85546875" style="186" customWidth="1"/>
    <col min="8" max="16384" width="9.140625" style="183"/>
  </cols>
  <sheetData>
    <row r="1" spans="1:7" x14ac:dyDescent="0.2">
      <c r="A1" s="241" t="s">
        <v>296</v>
      </c>
      <c r="B1" s="241"/>
      <c r="C1" s="241"/>
      <c r="D1" s="241"/>
      <c r="E1" s="241"/>
      <c r="F1" s="241"/>
      <c r="G1" s="241"/>
    </row>
    <row r="2" spans="1:7" x14ac:dyDescent="0.2">
      <c r="A2" s="241"/>
      <c r="B2" s="241"/>
      <c r="C2" s="241"/>
      <c r="D2" s="241"/>
      <c r="E2" s="241"/>
      <c r="F2" s="241"/>
      <c r="G2" s="241"/>
    </row>
    <row r="3" spans="1:7" x14ac:dyDescent="0.2">
      <c r="A3" s="246" t="s">
        <v>222</v>
      </c>
      <c r="B3" s="246"/>
      <c r="C3" s="246"/>
      <c r="D3" s="246"/>
      <c r="E3" s="246"/>
      <c r="F3" s="246"/>
      <c r="G3" s="246"/>
    </row>
    <row r="4" spans="1:7" ht="48.75" customHeight="1" x14ac:dyDescent="0.2">
      <c r="A4" s="247"/>
      <c r="B4" s="247"/>
      <c r="C4" s="247"/>
      <c r="D4" s="247"/>
      <c r="E4" s="247"/>
      <c r="F4" s="247"/>
      <c r="G4" s="247"/>
    </row>
    <row r="5" spans="1:7" ht="33.75" customHeight="1" x14ac:dyDescent="0.2">
      <c r="A5" s="242" t="s">
        <v>208</v>
      </c>
      <c r="B5" s="242" t="s">
        <v>209</v>
      </c>
      <c r="C5" s="242" t="s">
        <v>210</v>
      </c>
      <c r="D5" s="242" t="s">
        <v>211</v>
      </c>
      <c r="E5" s="242"/>
      <c r="F5" s="242"/>
      <c r="G5" s="242" t="s">
        <v>23</v>
      </c>
    </row>
    <row r="6" spans="1:7" ht="34.5" customHeight="1" x14ac:dyDescent="0.2">
      <c r="A6" s="242"/>
      <c r="B6" s="242"/>
      <c r="C6" s="242"/>
      <c r="D6" s="201" t="s">
        <v>17</v>
      </c>
      <c r="E6" s="201" t="s">
        <v>19</v>
      </c>
      <c r="F6" s="201" t="s">
        <v>21</v>
      </c>
      <c r="G6" s="242"/>
    </row>
    <row r="7" spans="1:7" s="186" customFormat="1" x14ac:dyDescent="0.2">
      <c r="A7" s="201" t="s">
        <v>2</v>
      </c>
      <c r="B7" s="201" t="s">
        <v>8</v>
      </c>
      <c r="C7" s="201" t="s">
        <v>15</v>
      </c>
      <c r="D7" s="201" t="s">
        <v>18</v>
      </c>
      <c r="E7" s="201" t="s">
        <v>20</v>
      </c>
      <c r="F7" s="201" t="s">
        <v>22</v>
      </c>
      <c r="G7" s="201" t="s">
        <v>24</v>
      </c>
    </row>
    <row r="8" spans="1:7" ht="27.95" customHeight="1" x14ac:dyDescent="0.2">
      <c r="A8" s="243" t="s">
        <v>212</v>
      </c>
      <c r="B8" s="243"/>
      <c r="C8" s="243"/>
      <c r="D8" s="202">
        <f>D9</f>
        <v>13.54</v>
      </c>
      <c r="E8" s="202">
        <f>E9</f>
        <v>18.439999999999998</v>
      </c>
      <c r="F8" s="202">
        <f>F9</f>
        <v>85.88</v>
      </c>
      <c r="G8" s="202">
        <f>G9</f>
        <v>578.45000000000005</v>
      </c>
    </row>
    <row r="9" spans="1:7" x14ac:dyDescent="0.2">
      <c r="A9" s="201"/>
      <c r="B9" s="203" t="s">
        <v>66</v>
      </c>
      <c r="C9" s="201"/>
      <c r="D9" s="202">
        <f>D10+D11+D12+D13+D14+D15</f>
        <v>13.54</v>
      </c>
      <c r="E9" s="202">
        <f>E10+E11+E12+E13+E14+E15</f>
        <v>18.439999999999998</v>
      </c>
      <c r="F9" s="202">
        <f>F10+F11+F12+F13+F14+F15</f>
        <v>85.88</v>
      </c>
      <c r="G9" s="202">
        <f>G10+G11+G12+G13+G14+G15</f>
        <v>578.45000000000005</v>
      </c>
    </row>
    <row r="10" spans="1:7" x14ac:dyDescent="0.2">
      <c r="A10" s="204" t="s">
        <v>163</v>
      </c>
      <c r="B10" s="205" t="s">
        <v>35</v>
      </c>
      <c r="C10" s="204">
        <v>10</v>
      </c>
      <c r="D10" s="206">
        <v>2.6</v>
      </c>
      <c r="E10" s="206">
        <v>2.65</v>
      </c>
      <c r="F10" s="206">
        <v>0.35</v>
      </c>
      <c r="G10" s="206">
        <v>36.24</v>
      </c>
    </row>
    <row r="11" spans="1:7" x14ac:dyDescent="0.2">
      <c r="A11" s="204" t="s">
        <v>161</v>
      </c>
      <c r="B11" s="205" t="s">
        <v>135</v>
      </c>
      <c r="C11" s="204">
        <v>5</v>
      </c>
      <c r="D11" s="206">
        <v>0.05</v>
      </c>
      <c r="E11" s="206">
        <v>3.63</v>
      </c>
      <c r="F11" s="206">
        <v>7.0000000000000007E-2</v>
      </c>
      <c r="G11" s="206">
        <v>33.11</v>
      </c>
    </row>
    <row r="12" spans="1:7" ht="25.5" x14ac:dyDescent="0.2">
      <c r="A12" s="204" t="s">
        <v>162</v>
      </c>
      <c r="B12" s="205" t="s">
        <v>185</v>
      </c>
      <c r="C12" s="204" t="s">
        <v>309</v>
      </c>
      <c r="D12" s="206">
        <v>4.8499999999999996</v>
      </c>
      <c r="E12" s="206">
        <v>7.12</v>
      </c>
      <c r="F12" s="206">
        <v>25.82</v>
      </c>
      <c r="G12" s="206">
        <v>186.76</v>
      </c>
    </row>
    <row r="13" spans="1:7" x14ac:dyDescent="0.2">
      <c r="A13" s="207"/>
      <c r="B13" s="205" t="s">
        <v>62</v>
      </c>
      <c r="C13" s="204">
        <v>40</v>
      </c>
      <c r="D13" s="206">
        <v>3</v>
      </c>
      <c r="E13" s="206">
        <v>4.72</v>
      </c>
      <c r="F13" s="206">
        <v>29.96</v>
      </c>
      <c r="G13" s="206">
        <v>182</v>
      </c>
    </row>
    <row r="14" spans="1:7" x14ac:dyDescent="0.2">
      <c r="A14" s="207" t="s">
        <v>164</v>
      </c>
      <c r="B14" s="205" t="s">
        <v>10</v>
      </c>
      <c r="C14" s="204">
        <v>200</v>
      </c>
      <c r="D14" s="206">
        <v>0</v>
      </c>
      <c r="E14" s="206">
        <v>0</v>
      </c>
      <c r="F14" s="206">
        <v>10</v>
      </c>
      <c r="G14" s="206">
        <v>42</v>
      </c>
    </row>
    <row r="15" spans="1:7" x14ac:dyDescent="0.2">
      <c r="A15" s="204"/>
      <c r="B15" s="205" t="s">
        <v>11</v>
      </c>
      <c r="C15" s="204">
        <v>40</v>
      </c>
      <c r="D15" s="206">
        <v>3.04</v>
      </c>
      <c r="E15" s="206">
        <v>0.32</v>
      </c>
      <c r="F15" s="206">
        <v>19.68</v>
      </c>
      <c r="G15" s="206">
        <v>98.34</v>
      </c>
    </row>
    <row r="16" spans="1:7" hidden="1" x14ac:dyDescent="0.2">
      <c r="A16" s="208"/>
      <c r="B16" s="205"/>
      <c r="C16" s="208"/>
      <c r="D16" s="206"/>
      <c r="E16" s="206"/>
      <c r="F16" s="206"/>
      <c r="G16" s="206"/>
    </row>
    <row r="17" spans="1:7" hidden="1" x14ac:dyDescent="0.2">
      <c r="A17" s="207"/>
      <c r="B17" s="209"/>
      <c r="C17" s="207"/>
      <c r="D17" s="210"/>
      <c r="E17" s="210"/>
      <c r="F17" s="210"/>
      <c r="G17" s="210"/>
    </row>
    <row r="18" spans="1:7" x14ac:dyDescent="0.2">
      <c r="A18" s="244" t="s">
        <v>221</v>
      </c>
      <c r="B18" s="245"/>
      <c r="C18" s="211">
        <v>500</v>
      </c>
      <c r="D18" s="210"/>
      <c r="E18" s="210"/>
      <c r="F18" s="210"/>
      <c r="G18" s="210" t="s">
        <v>231</v>
      </c>
    </row>
    <row r="19" spans="1:7" ht="27.95" customHeight="1" x14ac:dyDescent="0.2">
      <c r="A19" s="243" t="s">
        <v>213</v>
      </c>
      <c r="B19" s="243"/>
      <c r="C19" s="243"/>
      <c r="D19" s="202">
        <f>D20</f>
        <v>18.509999999999998</v>
      </c>
      <c r="E19" s="202">
        <f>E20</f>
        <v>18.130000000000003</v>
      </c>
      <c r="F19" s="202">
        <f>F20</f>
        <v>90.91</v>
      </c>
      <c r="G19" s="202">
        <f>G20</f>
        <v>618.26</v>
      </c>
    </row>
    <row r="20" spans="1:7" x14ac:dyDescent="0.2">
      <c r="A20" s="201"/>
      <c r="B20" s="203" t="s">
        <v>66</v>
      </c>
      <c r="C20" s="201"/>
      <c r="D20" s="202">
        <f>D21+D22+D23+D24</f>
        <v>18.509999999999998</v>
      </c>
      <c r="E20" s="202">
        <f t="shared" ref="E20:G20" si="0">E21+E22+E23+E24</f>
        <v>18.130000000000003</v>
      </c>
      <c r="F20" s="202">
        <f t="shared" si="0"/>
        <v>90.91</v>
      </c>
      <c r="G20" s="202">
        <f t="shared" si="0"/>
        <v>618.26</v>
      </c>
    </row>
    <row r="21" spans="1:7" x14ac:dyDescent="0.2">
      <c r="A21" s="207" t="s">
        <v>230</v>
      </c>
      <c r="B21" s="205" t="s">
        <v>152</v>
      </c>
      <c r="C21" s="208" t="s">
        <v>310</v>
      </c>
      <c r="D21" s="206">
        <v>9.15</v>
      </c>
      <c r="E21" s="206">
        <v>14.97</v>
      </c>
      <c r="F21" s="206">
        <v>10.6</v>
      </c>
      <c r="G21" s="206">
        <v>217.68</v>
      </c>
    </row>
    <row r="22" spans="1:7" x14ac:dyDescent="0.2">
      <c r="A22" s="204" t="s">
        <v>33</v>
      </c>
      <c r="B22" s="205" t="s">
        <v>12</v>
      </c>
      <c r="C22" s="204">
        <v>150</v>
      </c>
      <c r="D22" s="206">
        <v>5.64</v>
      </c>
      <c r="E22" s="206">
        <v>2.84</v>
      </c>
      <c r="F22" s="206">
        <v>36</v>
      </c>
      <c r="G22" s="206">
        <v>201</v>
      </c>
    </row>
    <row r="23" spans="1:7" ht="27" customHeight="1" x14ac:dyDescent="0.2">
      <c r="A23" s="272" t="s">
        <v>266</v>
      </c>
      <c r="B23" s="273" t="s">
        <v>264</v>
      </c>
      <c r="C23" s="274">
        <v>200</v>
      </c>
      <c r="D23" s="275">
        <v>0.68</v>
      </c>
      <c r="E23" s="275">
        <v>0</v>
      </c>
      <c r="F23" s="275">
        <v>24.63</v>
      </c>
      <c r="G23" s="275">
        <v>101.24</v>
      </c>
    </row>
    <row r="24" spans="1:7" x14ac:dyDescent="0.2">
      <c r="A24" s="204"/>
      <c r="B24" s="205" t="s">
        <v>11</v>
      </c>
      <c r="C24" s="204">
        <v>40</v>
      </c>
      <c r="D24" s="206">
        <v>3.04</v>
      </c>
      <c r="E24" s="206">
        <v>0.32</v>
      </c>
      <c r="F24" s="206">
        <v>19.68</v>
      </c>
      <c r="G24" s="206">
        <v>98.34</v>
      </c>
    </row>
    <row r="25" spans="1:7" x14ac:dyDescent="0.2">
      <c r="A25" s="244" t="s">
        <v>221</v>
      </c>
      <c r="B25" s="245"/>
      <c r="C25" s="201">
        <v>500</v>
      </c>
      <c r="D25" s="206"/>
      <c r="E25" s="206"/>
      <c r="F25" s="206"/>
      <c r="G25" s="206"/>
    </row>
    <row r="26" spans="1:7" ht="27.95" customHeight="1" x14ac:dyDescent="0.2">
      <c r="A26" s="243" t="s">
        <v>214</v>
      </c>
      <c r="B26" s="243"/>
      <c r="C26" s="243"/>
      <c r="D26" s="202">
        <f>D27</f>
        <v>13.510000000000002</v>
      </c>
      <c r="E26" s="202">
        <f>E27</f>
        <v>28.55</v>
      </c>
      <c r="F26" s="202">
        <f>F27</f>
        <v>65.61</v>
      </c>
      <c r="G26" s="202">
        <f>G27</f>
        <v>582.03000000000009</v>
      </c>
    </row>
    <row r="27" spans="1:7" x14ac:dyDescent="0.2">
      <c r="A27" s="201"/>
      <c r="B27" s="203" t="s">
        <v>66</v>
      </c>
      <c r="C27" s="201"/>
      <c r="D27" s="202">
        <f>D28+D29+D30+D31</f>
        <v>13.510000000000002</v>
      </c>
      <c r="E27" s="202">
        <f t="shared" ref="E27:F27" si="1">E28+E29+E30+E31</f>
        <v>28.55</v>
      </c>
      <c r="F27" s="202">
        <f t="shared" si="1"/>
        <v>65.61</v>
      </c>
      <c r="G27" s="202">
        <f>G28+G29+G30+G31</f>
        <v>582.03000000000009</v>
      </c>
    </row>
    <row r="28" spans="1:7" ht="15" customHeight="1" x14ac:dyDescent="0.2">
      <c r="A28" s="207"/>
      <c r="B28" s="205" t="s">
        <v>41</v>
      </c>
      <c r="C28" s="204">
        <v>100</v>
      </c>
      <c r="D28" s="206">
        <v>0.4</v>
      </c>
      <c r="E28" s="206">
        <v>0</v>
      </c>
      <c r="F28" s="206">
        <v>9.8000000000000007</v>
      </c>
      <c r="G28" s="206">
        <v>42.84</v>
      </c>
    </row>
    <row r="29" spans="1:7" x14ac:dyDescent="0.2">
      <c r="A29" s="204" t="s">
        <v>232</v>
      </c>
      <c r="B29" s="205" t="s">
        <v>233</v>
      </c>
      <c r="C29" s="204" t="s">
        <v>311</v>
      </c>
      <c r="D29" s="206">
        <v>10.07</v>
      </c>
      <c r="E29" s="206">
        <v>28.23</v>
      </c>
      <c r="F29" s="206">
        <v>26.13</v>
      </c>
      <c r="G29" s="206">
        <v>398.85</v>
      </c>
    </row>
    <row r="30" spans="1:7" ht="29.25" customHeight="1" x14ac:dyDescent="0.2">
      <c r="A30" s="207" t="s">
        <v>164</v>
      </c>
      <c r="B30" s="205" t="s">
        <v>10</v>
      </c>
      <c r="C30" s="204">
        <v>200</v>
      </c>
      <c r="D30" s="206">
        <v>0</v>
      </c>
      <c r="E30" s="206">
        <v>0</v>
      </c>
      <c r="F30" s="206">
        <v>10</v>
      </c>
      <c r="G30" s="206">
        <v>42</v>
      </c>
    </row>
    <row r="31" spans="1:7" ht="15" customHeight="1" x14ac:dyDescent="0.2">
      <c r="A31" s="207"/>
      <c r="B31" s="205" t="s">
        <v>11</v>
      </c>
      <c r="C31" s="204">
        <v>40</v>
      </c>
      <c r="D31" s="206">
        <v>3.04</v>
      </c>
      <c r="E31" s="206">
        <v>0.32</v>
      </c>
      <c r="F31" s="206">
        <v>19.68</v>
      </c>
      <c r="G31" s="206">
        <v>98.34</v>
      </c>
    </row>
    <row r="32" spans="1:7" x14ac:dyDescent="0.2">
      <c r="A32" s="244" t="s">
        <v>221</v>
      </c>
      <c r="B32" s="245"/>
      <c r="C32" s="201">
        <v>540</v>
      </c>
      <c r="D32" s="206"/>
      <c r="E32" s="206"/>
      <c r="F32" s="206"/>
      <c r="G32" s="206"/>
    </row>
    <row r="33" spans="1:8" ht="27.95" customHeight="1" x14ac:dyDescent="0.2">
      <c r="A33" s="243" t="s">
        <v>215</v>
      </c>
      <c r="B33" s="243"/>
      <c r="C33" s="243"/>
      <c r="D33" s="202">
        <f>D34</f>
        <v>22.91</v>
      </c>
      <c r="E33" s="202">
        <f>E34</f>
        <v>27.77</v>
      </c>
      <c r="F33" s="202">
        <f>F34</f>
        <v>66.45</v>
      </c>
      <c r="G33" s="202">
        <f>G34</f>
        <v>731.63</v>
      </c>
    </row>
    <row r="34" spans="1:8" x14ac:dyDescent="0.2">
      <c r="A34" s="201"/>
      <c r="B34" s="203" t="s">
        <v>66</v>
      </c>
      <c r="C34" s="201"/>
      <c r="D34" s="202">
        <f>D35+D36+D37+D38+D39</f>
        <v>22.91</v>
      </c>
      <c r="E34" s="202">
        <f t="shared" ref="E34:G34" si="2">E35+E36+E37+E38+E39</f>
        <v>27.77</v>
      </c>
      <c r="F34" s="202">
        <f t="shared" si="2"/>
        <v>66.45</v>
      </c>
      <c r="G34" s="202">
        <f t="shared" si="2"/>
        <v>731.63</v>
      </c>
    </row>
    <row r="35" spans="1:8" x14ac:dyDescent="0.2">
      <c r="A35" s="207" t="s">
        <v>234</v>
      </c>
      <c r="B35" s="205" t="s">
        <v>235</v>
      </c>
      <c r="C35" s="204">
        <v>60</v>
      </c>
      <c r="D35" s="206">
        <v>1.1399999999999999</v>
      </c>
      <c r="E35" s="206">
        <v>0</v>
      </c>
      <c r="F35" s="206">
        <v>4.62</v>
      </c>
      <c r="G35" s="206">
        <v>23.04</v>
      </c>
    </row>
    <row r="36" spans="1:8" x14ac:dyDescent="0.2">
      <c r="A36" s="272" t="s">
        <v>229</v>
      </c>
      <c r="B36" s="273" t="s">
        <v>236</v>
      </c>
      <c r="C36" s="274">
        <v>100</v>
      </c>
      <c r="D36" s="275">
        <v>13.72</v>
      </c>
      <c r="E36" s="275">
        <v>20.399999999999999</v>
      </c>
      <c r="F36" s="275">
        <v>1.36</v>
      </c>
      <c r="G36" s="275">
        <v>365.87</v>
      </c>
    </row>
    <row r="37" spans="1:8" x14ac:dyDescent="0.2">
      <c r="A37" s="207" t="s">
        <v>238</v>
      </c>
      <c r="B37" s="205" t="s">
        <v>237</v>
      </c>
      <c r="C37" s="204">
        <v>150</v>
      </c>
      <c r="D37" s="206">
        <v>4.6100000000000003</v>
      </c>
      <c r="E37" s="206">
        <v>7.1</v>
      </c>
      <c r="F37" s="206">
        <v>20.78</v>
      </c>
      <c r="G37" s="206">
        <v>165.46</v>
      </c>
    </row>
    <row r="38" spans="1:8" x14ac:dyDescent="0.2">
      <c r="A38" s="207" t="s">
        <v>240</v>
      </c>
      <c r="B38" s="209" t="s">
        <v>261</v>
      </c>
      <c r="C38" s="204">
        <v>200</v>
      </c>
      <c r="D38" s="206">
        <v>1.92</v>
      </c>
      <c r="E38" s="206">
        <v>0.11</v>
      </c>
      <c r="F38" s="206">
        <v>29.85</v>
      </c>
      <c r="G38" s="206">
        <v>128.09</v>
      </c>
    </row>
    <row r="39" spans="1:8" ht="15" customHeight="1" x14ac:dyDescent="0.2">
      <c r="A39" s="204"/>
      <c r="B39" s="205" t="s">
        <v>11</v>
      </c>
      <c r="C39" s="204">
        <v>20</v>
      </c>
      <c r="D39" s="206">
        <v>1.52</v>
      </c>
      <c r="E39" s="206">
        <v>0.16</v>
      </c>
      <c r="F39" s="206">
        <v>9.84</v>
      </c>
      <c r="G39" s="206">
        <v>49.17</v>
      </c>
    </row>
    <row r="40" spans="1:8" ht="15" customHeight="1" x14ac:dyDescent="0.2">
      <c r="A40" s="244" t="s">
        <v>221</v>
      </c>
      <c r="B40" s="245"/>
      <c r="C40" s="201">
        <f>C35+C36+C37+C38+C39</f>
        <v>530</v>
      </c>
      <c r="D40" s="206"/>
      <c r="E40" s="206"/>
      <c r="F40" s="206"/>
      <c r="G40" s="206"/>
    </row>
    <row r="41" spans="1:8" ht="27.95" customHeight="1" x14ac:dyDescent="0.2">
      <c r="A41" s="243" t="s">
        <v>216</v>
      </c>
      <c r="B41" s="243"/>
      <c r="C41" s="243"/>
      <c r="D41" s="202">
        <f>D42</f>
        <v>21.470000000000002</v>
      </c>
      <c r="E41" s="202">
        <f>E42</f>
        <v>25.43</v>
      </c>
      <c r="F41" s="202">
        <f>F42</f>
        <v>76.349999999999994</v>
      </c>
      <c r="G41" s="202">
        <f>G42</f>
        <v>627.85</v>
      </c>
    </row>
    <row r="42" spans="1:8" x14ac:dyDescent="0.2">
      <c r="A42" s="201"/>
      <c r="B42" s="203" t="s">
        <v>66</v>
      </c>
      <c r="C42" s="201"/>
      <c r="D42" s="202">
        <f>D43+D44+D45+D46+D47</f>
        <v>21.470000000000002</v>
      </c>
      <c r="E42" s="202">
        <f t="shared" ref="E42:G42" si="3">E43+E44+E45+E46+E47</f>
        <v>25.43</v>
      </c>
      <c r="F42" s="202">
        <f t="shared" si="3"/>
        <v>76.349999999999994</v>
      </c>
      <c r="G42" s="202">
        <f t="shared" si="3"/>
        <v>627.85</v>
      </c>
    </row>
    <row r="43" spans="1:8" x14ac:dyDescent="0.2">
      <c r="A43" s="227" t="s">
        <v>161</v>
      </c>
      <c r="B43" s="205" t="s">
        <v>135</v>
      </c>
      <c r="C43" s="204">
        <v>5</v>
      </c>
      <c r="D43" s="206">
        <v>0.05</v>
      </c>
      <c r="E43" s="206">
        <v>3.63</v>
      </c>
      <c r="F43" s="206">
        <v>7.0000000000000007E-2</v>
      </c>
      <c r="G43" s="206">
        <v>33.11</v>
      </c>
    </row>
    <row r="44" spans="1:8" ht="15" customHeight="1" x14ac:dyDescent="0.2">
      <c r="A44" s="223" t="s">
        <v>297</v>
      </c>
      <c r="B44" s="225" t="s">
        <v>155</v>
      </c>
      <c r="C44" s="224">
        <v>40</v>
      </c>
      <c r="D44" s="224">
        <v>5.07</v>
      </c>
      <c r="E44" s="224">
        <v>4.5999999999999996</v>
      </c>
      <c r="F44" s="226">
        <v>0.28000000000000003</v>
      </c>
      <c r="G44" s="224">
        <v>62.84</v>
      </c>
      <c r="H44" s="182"/>
    </row>
    <row r="45" spans="1:8" ht="25.5" x14ac:dyDescent="0.2">
      <c r="A45" s="229" t="s">
        <v>298</v>
      </c>
      <c r="B45" s="230" t="s">
        <v>299</v>
      </c>
      <c r="C45" s="231" t="s">
        <v>309</v>
      </c>
      <c r="D45" s="232">
        <v>12.55</v>
      </c>
      <c r="E45" s="232">
        <v>16.8</v>
      </c>
      <c r="F45" s="232">
        <v>41.4</v>
      </c>
      <c r="G45" s="232">
        <v>367</v>
      </c>
    </row>
    <row r="46" spans="1:8" x14ac:dyDescent="0.2">
      <c r="A46" s="228" t="s">
        <v>164</v>
      </c>
      <c r="B46" s="205" t="s">
        <v>10</v>
      </c>
      <c r="C46" s="208">
        <v>200</v>
      </c>
      <c r="D46" s="206">
        <v>0</v>
      </c>
      <c r="E46" s="206">
        <v>0</v>
      </c>
      <c r="F46" s="206">
        <v>10</v>
      </c>
      <c r="G46" s="206">
        <v>42</v>
      </c>
    </row>
    <row r="47" spans="1:8" ht="13.5" customHeight="1" x14ac:dyDescent="0.2">
      <c r="A47" s="207"/>
      <c r="B47" s="209" t="s">
        <v>11</v>
      </c>
      <c r="C47" s="207">
        <v>50</v>
      </c>
      <c r="D47" s="210">
        <v>3.8</v>
      </c>
      <c r="E47" s="210">
        <v>0.4</v>
      </c>
      <c r="F47" s="210">
        <v>24.6</v>
      </c>
      <c r="G47" s="210">
        <v>122.9</v>
      </c>
    </row>
    <row r="48" spans="1:8" x14ac:dyDescent="0.2">
      <c r="A48" s="244" t="s">
        <v>221</v>
      </c>
      <c r="B48" s="245"/>
      <c r="C48" s="201">
        <v>500</v>
      </c>
      <c r="D48" s="206"/>
      <c r="E48" s="206"/>
      <c r="F48" s="206"/>
      <c r="G48" s="206"/>
    </row>
    <row r="49" spans="1:25" ht="27.95" customHeight="1" x14ac:dyDescent="0.2">
      <c r="A49" s="243" t="s">
        <v>217</v>
      </c>
      <c r="B49" s="243"/>
      <c r="C49" s="243"/>
      <c r="D49" s="202">
        <f>D50</f>
        <v>16.560000000000002</v>
      </c>
      <c r="E49" s="202">
        <f t="shared" ref="E49:G49" si="4">E50</f>
        <v>14.139999999999999</v>
      </c>
      <c r="F49" s="202">
        <f t="shared" si="4"/>
        <v>76.66</v>
      </c>
      <c r="G49" s="202">
        <f t="shared" si="4"/>
        <v>509.39000000000004</v>
      </c>
    </row>
    <row r="50" spans="1:25" x14ac:dyDescent="0.2">
      <c r="A50" s="201"/>
      <c r="B50" s="203" t="s">
        <v>66</v>
      </c>
      <c r="C50" s="201"/>
      <c r="D50" s="202">
        <f>D51+D52+D53+D54+D55+D56</f>
        <v>16.560000000000002</v>
      </c>
      <c r="E50" s="202">
        <f t="shared" ref="E50:G50" si="5">E51+E52+E53+E54+E55+E56</f>
        <v>14.139999999999999</v>
      </c>
      <c r="F50" s="202">
        <f t="shared" si="5"/>
        <v>76.66</v>
      </c>
      <c r="G50" s="202">
        <f t="shared" si="5"/>
        <v>509.39000000000004</v>
      </c>
    </row>
    <row r="51" spans="1:25" x14ac:dyDescent="0.2">
      <c r="A51" s="204" t="s">
        <v>163</v>
      </c>
      <c r="B51" s="205" t="s">
        <v>35</v>
      </c>
      <c r="C51" s="204">
        <v>10</v>
      </c>
      <c r="D51" s="206">
        <v>2.6</v>
      </c>
      <c r="E51" s="206">
        <v>2.65</v>
      </c>
      <c r="F51" s="206">
        <v>0.35</v>
      </c>
      <c r="G51" s="206">
        <v>36.24</v>
      </c>
    </row>
    <row r="52" spans="1:25" x14ac:dyDescent="0.2">
      <c r="A52" s="204" t="s">
        <v>161</v>
      </c>
      <c r="B52" s="205" t="s">
        <v>135</v>
      </c>
      <c r="C52" s="204">
        <v>5</v>
      </c>
      <c r="D52" s="206">
        <v>0.05</v>
      </c>
      <c r="E52" s="206">
        <v>3.63</v>
      </c>
      <c r="F52" s="206">
        <v>7.0000000000000007E-2</v>
      </c>
      <c r="G52" s="206">
        <v>33.11</v>
      </c>
    </row>
    <row r="53" spans="1:25" x14ac:dyDescent="0.2">
      <c r="A53" s="207"/>
      <c r="B53" s="205" t="s">
        <v>41</v>
      </c>
      <c r="C53" s="204">
        <v>100</v>
      </c>
      <c r="D53" s="206">
        <v>0.4</v>
      </c>
      <c r="E53" s="206">
        <v>0</v>
      </c>
      <c r="F53" s="206">
        <v>9.8000000000000007</v>
      </c>
      <c r="G53" s="206">
        <v>42.84</v>
      </c>
    </row>
    <row r="54" spans="1:25" ht="24.75" customHeight="1" x14ac:dyDescent="0.2">
      <c r="A54" s="204" t="s">
        <v>162</v>
      </c>
      <c r="B54" s="205" t="s">
        <v>241</v>
      </c>
      <c r="C54" s="204" t="s">
        <v>312</v>
      </c>
      <c r="D54" s="206">
        <v>10</v>
      </c>
      <c r="E54" s="206">
        <v>6</v>
      </c>
      <c r="F54" s="206">
        <v>38</v>
      </c>
      <c r="G54" s="206">
        <v>246</v>
      </c>
      <c r="H54" s="184"/>
      <c r="I54" s="184"/>
      <c r="J54" s="184"/>
      <c r="K54" s="184"/>
      <c r="L54" s="184"/>
      <c r="M54" s="185"/>
      <c r="N54" s="184"/>
      <c r="O54" s="184"/>
      <c r="P54" s="184"/>
      <c r="Q54" s="184"/>
      <c r="R54" s="184"/>
    </row>
    <row r="55" spans="1:25" ht="12" customHeight="1" x14ac:dyDescent="0.2">
      <c r="A55" s="204" t="s">
        <v>165</v>
      </c>
      <c r="B55" s="205" t="s">
        <v>51</v>
      </c>
      <c r="C55" s="204">
        <v>200</v>
      </c>
      <c r="D55" s="206">
        <v>1.99</v>
      </c>
      <c r="E55" s="206">
        <v>1.7</v>
      </c>
      <c r="F55" s="206">
        <v>18.600000000000001</v>
      </c>
      <c r="G55" s="206">
        <v>102.03</v>
      </c>
      <c r="H55" s="184"/>
      <c r="I55" s="184"/>
      <c r="J55" s="184"/>
      <c r="K55" s="184"/>
      <c r="L55" s="184"/>
      <c r="M55" s="185"/>
      <c r="N55" s="184"/>
      <c r="O55" s="184"/>
      <c r="P55" s="184"/>
      <c r="Q55" s="184"/>
      <c r="R55" s="184"/>
    </row>
    <row r="56" spans="1:25" x14ac:dyDescent="0.2">
      <c r="A56" s="204"/>
      <c r="B56" s="205" t="s">
        <v>11</v>
      </c>
      <c r="C56" s="204">
        <v>20</v>
      </c>
      <c r="D56" s="206">
        <v>1.52</v>
      </c>
      <c r="E56" s="206">
        <v>0.16</v>
      </c>
      <c r="F56" s="206">
        <v>9.84</v>
      </c>
      <c r="G56" s="206">
        <v>49.17</v>
      </c>
      <c r="H56" s="184"/>
      <c r="I56" s="184"/>
      <c r="J56" s="184"/>
      <c r="K56" s="184"/>
      <c r="L56" s="184"/>
      <c r="M56" s="184"/>
      <c r="N56" s="184"/>
      <c r="O56" s="184"/>
      <c r="P56" s="184"/>
      <c r="Q56" s="184"/>
    </row>
    <row r="57" spans="1:25" x14ac:dyDescent="0.2">
      <c r="A57" s="244" t="s">
        <v>221</v>
      </c>
      <c r="B57" s="245"/>
      <c r="C57" s="211">
        <v>538</v>
      </c>
      <c r="D57" s="210"/>
      <c r="E57" s="210"/>
      <c r="F57" s="210"/>
      <c r="G57" s="210"/>
    </row>
    <row r="58" spans="1:25" ht="27.95" customHeight="1" x14ac:dyDescent="0.2">
      <c r="A58" s="243" t="s">
        <v>64</v>
      </c>
      <c r="B58" s="243"/>
      <c r="C58" s="243"/>
      <c r="D58" s="202">
        <f>D59</f>
        <v>24.68</v>
      </c>
      <c r="E58" s="202">
        <f>E59</f>
        <v>12.79</v>
      </c>
      <c r="F58" s="202">
        <f>F59</f>
        <v>96.16</v>
      </c>
      <c r="G58" s="202">
        <f>G59</f>
        <v>613.03</v>
      </c>
    </row>
    <row r="59" spans="1:25" x14ac:dyDescent="0.2">
      <c r="A59" s="201"/>
      <c r="B59" s="203" t="s">
        <v>66</v>
      </c>
      <c r="C59" s="201"/>
      <c r="D59" s="202">
        <f>D60+D61+D62+D63</f>
        <v>24.68</v>
      </c>
      <c r="E59" s="202">
        <f t="shared" ref="E59:G59" si="6">E60+E61+E62+E63</f>
        <v>12.79</v>
      </c>
      <c r="F59" s="202">
        <f t="shared" si="6"/>
        <v>96.16</v>
      </c>
      <c r="G59" s="202">
        <f t="shared" si="6"/>
        <v>613.03</v>
      </c>
    </row>
    <row r="60" spans="1:25" ht="17.25" customHeight="1" x14ac:dyDescent="0.2">
      <c r="A60" s="207" t="s">
        <v>243</v>
      </c>
      <c r="B60" s="205" t="s">
        <v>242</v>
      </c>
      <c r="C60" s="204" t="s">
        <v>313</v>
      </c>
      <c r="D60" s="206">
        <v>14.78</v>
      </c>
      <c r="E60" s="206">
        <v>9.4499999999999993</v>
      </c>
      <c r="F60" s="206">
        <v>10.42</v>
      </c>
      <c r="G60" s="206">
        <v>185.85</v>
      </c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</row>
    <row r="61" spans="1:25" ht="13.5" customHeight="1" x14ac:dyDescent="0.2">
      <c r="A61" s="204" t="s">
        <v>33</v>
      </c>
      <c r="B61" s="205" t="s">
        <v>12</v>
      </c>
      <c r="C61" s="204">
        <v>150</v>
      </c>
      <c r="D61" s="206">
        <v>5.64</v>
      </c>
      <c r="E61" s="206">
        <v>2.84</v>
      </c>
      <c r="F61" s="206">
        <v>36</v>
      </c>
      <c r="G61" s="206">
        <v>201</v>
      </c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</row>
    <row r="62" spans="1:25" ht="14.25" customHeight="1" x14ac:dyDescent="0.2">
      <c r="A62" s="272" t="s">
        <v>240</v>
      </c>
      <c r="B62" s="276" t="s">
        <v>239</v>
      </c>
      <c r="C62" s="274">
        <v>200</v>
      </c>
      <c r="D62" s="275">
        <v>0.46</v>
      </c>
      <c r="E62" s="275">
        <v>0.1</v>
      </c>
      <c r="F62" s="275">
        <v>25.14</v>
      </c>
      <c r="G62" s="275">
        <v>103.28</v>
      </c>
      <c r="H62" s="186"/>
      <c r="I62" s="182"/>
      <c r="J62" s="186"/>
      <c r="K62" s="186"/>
      <c r="L62" s="182"/>
      <c r="M62" s="186"/>
      <c r="N62" s="186"/>
      <c r="O62" s="182"/>
      <c r="P62" s="186"/>
      <c r="Q62" s="186"/>
      <c r="R62" s="186"/>
      <c r="S62" s="186"/>
      <c r="T62" s="186"/>
      <c r="U62" s="186"/>
      <c r="V62" s="186"/>
      <c r="W62" s="186"/>
      <c r="X62" s="186"/>
      <c r="Y62" s="186"/>
    </row>
    <row r="63" spans="1:25" ht="14.25" customHeight="1" x14ac:dyDescent="0.2">
      <c r="A63" s="207"/>
      <c r="B63" s="209" t="s">
        <v>11</v>
      </c>
      <c r="C63" s="207">
        <v>50</v>
      </c>
      <c r="D63" s="210">
        <v>3.8</v>
      </c>
      <c r="E63" s="210">
        <v>0.4</v>
      </c>
      <c r="F63" s="210">
        <v>24.6</v>
      </c>
      <c r="G63" s="210">
        <v>122.9</v>
      </c>
      <c r="H63" s="186"/>
      <c r="I63" s="187"/>
      <c r="J63" s="186"/>
      <c r="K63" s="186"/>
      <c r="L63" s="187"/>
      <c r="M63" s="182"/>
      <c r="N63" s="182"/>
      <c r="O63" s="182"/>
      <c r="P63" s="182"/>
      <c r="Q63" s="182"/>
      <c r="R63" s="182"/>
      <c r="S63" s="182"/>
      <c r="T63" s="182"/>
      <c r="U63" s="182"/>
      <c r="V63" s="186"/>
      <c r="W63" s="182"/>
      <c r="X63" s="182"/>
      <c r="Y63" s="187"/>
    </row>
    <row r="64" spans="1:25" ht="17.25" customHeight="1" x14ac:dyDescent="0.2">
      <c r="A64" s="244" t="s">
        <v>221</v>
      </c>
      <c r="B64" s="245"/>
      <c r="C64" s="211">
        <v>500</v>
      </c>
      <c r="D64" s="210"/>
      <c r="E64" s="210"/>
      <c r="F64" s="210"/>
      <c r="G64" s="210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</row>
    <row r="65" spans="1:26" ht="27.95" customHeight="1" x14ac:dyDescent="0.2">
      <c r="A65" s="243" t="s">
        <v>218</v>
      </c>
      <c r="B65" s="243"/>
      <c r="C65" s="243"/>
      <c r="D65" s="202">
        <f>D66</f>
        <v>18.459999999999997</v>
      </c>
      <c r="E65" s="202">
        <f>E66</f>
        <v>19.16</v>
      </c>
      <c r="F65" s="202">
        <f>F66</f>
        <v>60.650000000000006</v>
      </c>
      <c r="G65" s="202">
        <f>G66</f>
        <v>504.57</v>
      </c>
    </row>
    <row r="66" spans="1:26" x14ac:dyDescent="0.2">
      <c r="A66" s="201"/>
      <c r="B66" s="203" t="s">
        <v>66</v>
      </c>
      <c r="C66" s="201"/>
      <c r="D66" s="202">
        <f>D67+D68+D69+D70+D71</f>
        <v>18.459999999999997</v>
      </c>
      <c r="E66" s="202">
        <f t="shared" ref="E66:G66" si="7">E67+E68+E69+E70+E71</f>
        <v>19.16</v>
      </c>
      <c r="F66" s="202">
        <f t="shared" si="7"/>
        <v>60.650000000000006</v>
      </c>
      <c r="G66" s="202">
        <f t="shared" si="7"/>
        <v>504.57</v>
      </c>
    </row>
    <row r="67" spans="1:26" x14ac:dyDescent="0.2">
      <c r="A67" s="204" t="s">
        <v>244</v>
      </c>
      <c r="B67" s="205" t="s">
        <v>245</v>
      </c>
      <c r="C67" s="204">
        <v>60</v>
      </c>
      <c r="D67" s="213">
        <v>0.48</v>
      </c>
      <c r="E67" s="206">
        <v>0</v>
      </c>
      <c r="F67" s="206">
        <v>1.02</v>
      </c>
      <c r="G67" s="206">
        <v>6</v>
      </c>
    </row>
    <row r="68" spans="1:26" x14ac:dyDescent="0.2">
      <c r="A68" s="274" t="s">
        <v>131</v>
      </c>
      <c r="B68" s="273" t="s">
        <v>141</v>
      </c>
      <c r="C68" s="274">
        <v>100</v>
      </c>
      <c r="D68" s="275">
        <v>13.2</v>
      </c>
      <c r="E68" s="275">
        <v>11.2</v>
      </c>
      <c r="F68" s="275">
        <v>17.8</v>
      </c>
      <c r="G68" s="275">
        <v>231.1</v>
      </c>
    </row>
    <row r="69" spans="1:26" x14ac:dyDescent="0.2">
      <c r="A69" s="204" t="s">
        <v>34</v>
      </c>
      <c r="B69" s="205" t="s">
        <v>32</v>
      </c>
      <c r="C69" s="212">
        <v>150</v>
      </c>
      <c r="D69" s="206">
        <v>3.26</v>
      </c>
      <c r="E69" s="206">
        <v>7.8</v>
      </c>
      <c r="F69" s="206">
        <v>21.99</v>
      </c>
      <c r="G69" s="206">
        <v>176.3</v>
      </c>
    </row>
    <row r="70" spans="1:26" x14ac:dyDescent="0.2">
      <c r="A70" s="207" t="s">
        <v>164</v>
      </c>
      <c r="B70" s="205" t="s">
        <v>10</v>
      </c>
      <c r="C70" s="208">
        <v>200</v>
      </c>
      <c r="D70" s="206">
        <v>0</v>
      </c>
      <c r="E70" s="206">
        <v>0</v>
      </c>
      <c r="F70" s="206">
        <v>10</v>
      </c>
      <c r="G70" s="206">
        <v>42</v>
      </c>
    </row>
    <row r="71" spans="1:26" x14ac:dyDescent="0.2">
      <c r="A71" s="204"/>
      <c r="B71" s="205" t="s">
        <v>11</v>
      </c>
      <c r="C71" s="204">
        <v>20</v>
      </c>
      <c r="D71" s="206">
        <v>1.52</v>
      </c>
      <c r="E71" s="206">
        <v>0.16</v>
      </c>
      <c r="F71" s="206">
        <v>9.84</v>
      </c>
      <c r="G71" s="206">
        <v>49.17</v>
      </c>
    </row>
    <row r="72" spans="1:26" x14ac:dyDescent="0.2">
      <c r="A72" s="244" t="s">
        <v>221</v>
      </c>
      <c r="B72" s="245"/>
      <c r="C72" s="214">
        <f>C67+C68+C69+C70+C71</f>
        <v>530</v>
      </c>
      <c r="D72" s="206"/>
      <c r="E72" s="206"/>
      <c r="F72" s="206"/>
      <c r="G72" s="206"/>
    </row>
    <row r="73" spans="1:26" ht="27.95" customHeight="1" x14ac:dyDescent="0.2">
      <c r="A73" s="243" t="s">
        <v>219</v>
      </c>
      <c r="B73" s="243"/>
      <c r="C73" s="243"/>
      <c r="D73" s="202">
        <f>D74</f>
        <v>30.259999999999998</v>
      </c>
      <c r="E73" s="202">
        <f>E74</f>
        <v>9.4700000000000006</v>
      </c>
      <c r="F73" s="202">
        <f>F74</f>
        <v>86.06</v>
      </c>
      <c r="G73" s="202">
        <f>G74</f>
        <v>560.89</v>
      </c>
    </row>
    <row r="74" spans="1:26" x14ac:dyDescent="0.2">
      <c r="A74" s="201"/>
      <c r="B74" s="203" t="s">
        <v>66</v>
      </c>
      <c r="C74" s="201"/>
      <c r="D74" s="202">
        <f>D75+D76+D77+D78</f>
        <v>30.259999999999998</v>
      </c>
      <c r="E74" s="202">
        <f t="shared" ref="E74:G74" si="8">E75+E76+E77+E78</f>
        <v>9.4700000000000006</v>
      </c>
      <c r="F74" s="202">
        <f t="shared" si="8"/>
        <v>86.06</v>
      </c>
      <c r="G74" s="202">
        <f t="shared" si="8"/>
        <v>560.89</v>
      </c>
    </row>
    <row r="75" spans="1:26" ht="25.5" x14ac:dyDescent="0.2">
      <c r="A75" s="204" t="s">
        <v>246</v>
      </c>
      <c r="B75" s="205" t="s">
        <v>247</v>
      </c>
      <c r="C75" s="204" t="s">
        <v>314</v>
      </c>
      <c r="D75" s="206">
        <v>24.91</v>
      </c>
      <c r="E75" s="206">
        <v>9.07</v>
      </c>
      <c r="F75" s="206">
        <v>39.630000000000003</v>
      </c>
      <c r="G75" s="206">
        <v>339.75</v>
      </c>
    </row>
    <row r="76" spans="1:26" x14ac:dyDescent="0.2">
      <c r="A76" s="204"/>
      <c r="B76" s="205" t="s">
        <v>41</v>
      </c>
      <c r="C76" s="204">
        <v>100</v>
      </c>
      <c r="D76" s="206">
        <v>0.4</v>
      </c>
      <c r="E76" s="206">
        <v>0</v>
      </c>
      <c r="F76" s="206">
        <v>9.8000000000000007</v>
      </c>
      <c r="G76" s="206">
        <v>42.84</v>
      </c>
    </row>
    <row r="77" spans="1:26" ht="25.5" x14ac:dyDescent="0.2">
      <c r="A77" s="204" t="s">
        <v>42</v>
      </c>
      <c r="B77" s="205" t="s">
        <v>250</v>
      </c>
      <c r="C77" s="204">
        <v>200</v>
      </c>
      <c r="D77" s="206">
        <v>1.1499999999999999</v>
      </c>
      <c r="E77" s="206"/>
      <c r="F77" s="206">
        <v>12.03</v>
      </c>
      <c r="G77" s="206">
        <v>55.4</v>
      </c>
    </row>
    <row r="78" spans="1:26" x14ac:dyDescent="0.2">
      <c r="A78" s="207"/>
      <c r="B78" s="209" t="s">
        <v>11</v>
      </c>
      <c r="C78" s="207">
        <v>50</v>
      </c>
      <c r="D78" s="210">
        <v>3.8</v>
      </c>
      <c r="E78" s="210">
        <v>0.4</v>
      </c>
      <c r="F78" s="210">
        <v>24.6</v>
      </c>
      <c r="G78" s="210">
        <v>122.9</v>
      </c>
    </row>
    <row r="79" spans="1:26" x14ac:dyDescent="0.2">
      <c r="A79" s="244" t="s">
        <v>221</v>
      </c>
      <c r="B79" s="245"/>
      <c r="C79" s="201">
        <v>500</v>
      </c>
      <c r="D79" s="206"/>
      <c r="E79" s="206"/>
      <c r="F79" s="206"/>
      <c r="G79" s="206"/>
    </row>
    <row r="80" spans="1:26" ht="27.95" customHeight="1" x14ac:dyDescent="0.2">
      <c r="A80" s="243" t="s">
        <v>220</v>
      </c>
      <c r="B80" s="243"/>
      <c r="C80" s="243"/>
      <c r="D80" s="202">
        <f>D81</f>
        <v>19.990000000000002</v>
      </c>
      <c r="E80" s="202">
        <f>E81</f>
        <v>8.73</v>
      </c>
      <c r="F80" s="202">
        <f>F81</f>
        <v>80.900000000000006</v>
      </c>
      <c r="G80" s="202">
        <f>G81</f>
        <v>498.59000000000003</v>
      </c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6" x14ac:dyDescent="0.2">
      <c r="A81" s="201"/>
      <c r="B81" s="203" t="s">
        <v>66</v>
      </c>
      <c r="C81" s="201"/>
      <c r="D81" s="202">
        <f>D82+D83+D84+D85</f>
        <v>19.990000000000002</v>
      </c>
      <c r="E81" s="202">
        <f t="shared" ref="E81:G81" si="9">E82+E83+E84+E85</f>
        <v>8.73</v>
      </c>
      <c r="F81" s="202">
        <f t="shared" si="9"/>
        <v>80.900000000000006</v>
      </c>
      <c r="G81" s="202">
        <f t="shared" si="9"/>
        <v>498.59000000000003</v>
      </c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9"/>
    </row>
    <row r="82" spans="1:26" x14ac:dyDescent="0.2">
      <c r="A82" s="204" t="s">
        <v>249</v>
      </c>
      <c r="B82" s="205" t="s">
        <v>248</v>
      </c>
      <c r="C82" s="204" t="s">
        <v>313</v>
      </c>
      <c r="D82" s="206">
        <v>12.38</v>
      </c>
      <c r="E82" s="206">
        <v>5.61</v>
      </c>
      <c r="F82" s="206">
        <v>6.3</v>
      </c>
      <c r="G82" s="206">
        <v>125.21</v>
      </c>
      <c r="H82" s="186"/>
      <c r="I82" s="186"/>
      <c r="J82" s="186"/>
      <c r="K82" s="186"/>
      <c r="L82" s="186"/>
      <c r="M82" s="186"/>
      <c r="N82" s="186"/>
      <c r="O82" s="182"/>
      <c r="P82" s="186"/>
      <c r="Q82" s="186"/>
      <c r="R82" s="186"/>
      <c r="S82" s="186"/>
      <c r="T82" s="186"/>
      <c r="U82" s="186"/>
      <c r="V82" s="186"/>
      <c r="W82" s="186"/>
      <c r="X82" s="186"/>
      <c r="Y82" s="186"/>
    </row>
    <row r="83" spans="1:26" x14ac:dyDescent="0.2">
      <c r="A83" s="204" t="s">
        <v>171</v>
      </c>
      <c r="B83" s="205" t="s">
        <v>150</v>
      </c>
      <c r="C83" s="204">
        <v>150</v>
      </c>
      <c r="D83" s="206">
        <v>3.81</v>
      </c>
      <c r="E83" s="206">
        <v>2.72</v>
      </c>
      <c r="F83" s="206">
        <v>40</v>
      </c>
      <c r="G83" s="206">
        <v>208.48</v>
      </c>
      <c r="H83" s="186"/>
      <c r="I83" s="186"/>
      <c r="J83" s="186"/>
      <c r="K83" s="186"/>
      <c r="L83" s="186"/>
      <c r="M83" s="182"/>
      <c r="N83" s="182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</row>
    <row r="84" spans="1:26" x14ac:dyDescent="0.2">
      <c r="A84" s="207" t="s">
        <v>164</v>
      </c>
      <c r="B84" s="205" t="s">
        <v>10</v>
      </c>
      <c r="C84" s="208">
        <v>200</v>
      </c>
      <c r="D84" s="206">
        <v>0</v>
      </c>
      <c r="E84" s="206">
        <v>0</v>
      </c>
      <c r="F84" s="206">
        <v>10</v>
      </c>
      <c r="G84" s="206">
        <v>42</v>
      </c>
      <c r="H84" s="186"/>
      <c r="I84" s="182"/>
      <c r="J84" s="186"/>
      <c r="K84" s="186"/>
      <c r="L84" s="186"/>
      <c r="M84" s="186"/>
      <c r="N84" s="186"/>
      <c r="O84" s="182"/>
      <c r="P84" s="182"/>
      <c r="Q84" s="182"/>
      <c r="R84" s="182"/>
      <c r="S84" s="182"/>
      <c r="T84" s="182"/>
      <c r="U84" s="182"/>
      <c r="V84" s="186"/>
      <c r="W84" s="182"/>
      <c r="X84" s="182"/>
      <c r="Y84" s="186"/>
    </row>
    <row r="85" spans="1:26" x14ac:dyDescent="0.2">
      <c r="A85" s="207"/>
      <c r="B85" s="209" t="s">
        <v>11</v>
      </c>
      <c r="C85" s="207">
        <v>50</v>
      </c>
      <c r="D85" s="210">
        <v>3.8</v>
      </c>
      <c r="E85" s="210">
        <v>0.4</v>
      </c>
      <c r="F85" s="210">
        <v>24.6</v>
      </c>
      <c r="G85" s="210">
        <v>122.9</v>
      </c>
      <c r="H85" s="186"/>
      <c r="I85" s="187"/>
      <c r="J85" s="186"/>
      <c r="K85" s="186"/>
      <c r="L85" s="187"/>
      <c r="M85" s="182"/>
      <c r="N85" s="182"/>
      <c r="O85" s="182"/>
      <c r="P85" s="182"/>
      <c r="Q85" s="182"/>
      <c r="R85" s="182"/>
      <c r="S85" s="182"/>
      <c r="T85" s="182"/>
      <c r="U85" s="182"/>
      <c r="V85" s="186"/>
      <c r="W85" s="182"/>
      <c r="X85" s="182"/>
      <c r="Y85" s="187"/>
    </row>
    <row r="86" spans="1:26" x14ac:dyDescent="0.2">
      <c r="A86" s="244" t="s">
        <v>221</v>
      </c>
      <c r="B86" s="245"/>
      <c r="C86" s="214">
        <v>500</v>
      </c>
      <c r="D86" s="204"/>
      <c r="E86" s="204"/>
      <c r="F86" s="204"/>
      <c r="G86" s="204"/>
      <c r="H86" s="190"/>
      <c r="I86" s="191"/>
      <c r="J86" s="190"/>
      <c r="K86" s="190"/>
      <c r="L86" s="190"/>
      <c r="M86" s="192"/>
      <c r="N86" s="192"/>
      <c r="O86" s="191"/>
      <c r="P86" s="191"/>
      <c r="Q86" s="191"/>
      <c r="R86" s="191"/>
      <c r="S86" s="191"/>
      <c r="T86" s="191"/>
      <c r="U86" s="191"/>
      <c r="V86" s="192"/>
      <c r="W86" s="191"/>
      <c r="X86" s="191"/>
      <c r="Y86" s="192"/>
    </row>
    <row r="87" spans="1:26" x14ac:dyDescent="0.2">
      <c r="A87" s="243" t="s">
        <v>251</v>
      </c>
      <c r="B87" s="243"/>
      <c r="C87" s="243"/>
      <c r="D87" s="202">
        <f>D88</f>
        <v>17.190000000000001</v>
      </c>
      <c r="E87" s="202">
        <f>E88</f>
        <v>20.77</v>
      </c>
      <c r="F87" s="202">
        <f>F88</f>
        <v>76.19</v>
      </c>
      <c r="G87" s="202">
        <f>G88</f>
        <v>575.26</v>
      </c>
    </row>
    <row r="88" spans="1:26" x14ac:dyDescent="0.2">
      <c r="A88" s="201"/>
      <c r="B88" s="203" t="s">
        <v>66</v>
      </c>
      <c r="C88" s="201"/>
      <c r="D88" s="202">
        <f>D89+D90+D91+D92+D93+D94</f>
        <v>17.190000000000001</v>
      </c>
      <c r="E88" s="202">
        <f t="shared" ref="E88:G88" si="10">E89+E90+E91+E92+E93+E94</f>
        <v>20.77</v>
      </c>
      <c r="F88" s="202">
        <f t="shared" si="10"/>
        <v>76.19</v>
      </c>
      <c r="G88" s="202">
        <f t="shared" si="10"/>
        <v>575.26</v>
      </c>
    </row>
    <row r="89" spans="1:26" x14ac:dyDescent="0.2">
      <c r="A89" s="204" t="s">
        <v>163</v>
      </c>
      <c r="B89" s="205" t="s">
        <v>35</v>
      </c>
      <c r="C89" s="204">
        <v>10</v>
      </c>
      <c r="D89" s="206">
        <v>2.6</v>
      </c>
      <c r="E89" s="206">
        <v>2.65</v>
      </c>
      <c r="F89" s="206">
        <v>0.35</v>
      </c>
      <c r="G89" s="206">
        <v>36.24</v>
      </c>
    </row>
    <row r="90" spans="1:26" x14ac:dyDescent="0.2">
      <c r="A90" s="204" t="s">
        <v>161</v>
      </c>
      <c r="B90" s="205" t="s">
        <v>135</v>
      </c>
      <c r="C90" s="204">
        <v>5</v>
      </c>
      <c r="D90" s="206">
        <v>0.05</v>
      </c>
      <c r="E90" s="206">
        <v>3.63</v>
      </c>
      <c r="F90" s="206">
        <v>7.0000000000000007E-2</v>
      </c>
      <c r="G90" s="206">
        <v>33.11</v>
      </c>
    </row>
    <row r="91" spans="1:26" ht="25.5" x14ac:dyDescent="0.2">
      <c r="A91" s="204" t="s">
        <v>162</v>
      </c>
      <c r="B91" s="205" t="s">
        <v>188</v>
      </c>
      <c r="C91" s="204" t="s">
        <v>309</v>
      </c>
      <c r="D91" s="206">
        <v>8.5</v>
      </c>
      <c r="E91" s="206">
        <v>9.4499999999999993</v>
      </c>
      <c r="F91" s="206">
        <v>16.13</v>
      </c>
      <c r="G91" s="206">
        <v>183.57</v>
      </c>
    </row>
    <row r="92" spans="1:26" x14ac:dyDescent="0.2">
      <c r="A92" s="207"/>
      <c r="B92" s="205" t="s">
        <v>62</v>
      </c>
      <c r="C92" s="204">
        <v>40</v>
      </c>
      <c r="D92" s="206">
        <v>3</v>
      </c>
      <c r="E92" s="206">
        <v>4.72</v>
      </c>
      <c r="F92" s="206">
        <v>29.96</v>
      </c>
      <c r="G92" s="206">
        <v>182</v>
      </c>
    </row>
    <row r="93" spans="1:26" x14ac:dyDescent="0.2">
      <c r="A93" s="207" t="s">
        <v>164</v>
      </c>
      <c r="B93" s="205" t="s">
        <v>10</v>
      </c>
      <c r="C93" s="204">
        <v>200</v>
      </c>
      <c r="D93" s="206">
        <v>0</v>
      </c>
      <c r="E93" s="206">
        <v>0</v>
      </c>
      <c r="F93" s="206">
        <v>10</v>
      </c>
      <c r="G93" s="206">
        <v>42</v>
      </c>
    </row>
    <row r="94" spans="1:26" x14ac:dyDescent="0.2">
      <c r="A94" s="204"/>
      <c r="B94" s="205" t="s">
        <v>11</v>
      </c>
      <c r="C94" s="204">
        <v>40</v>
      </c>
      <c r="D94" s="206">
        <v>3.04</v>
      </c>
      <c r="E94" s="206">
        <v>0.32</v>
      </c>
      <c r="F94" s="206">
        <v>19.68</v>
      </c>
      <c r="G94" s="206">
        <v>98.34</v>
      </c>
    </row>
    <row r="95" spans="1:26" x14ac:dyDescent="0.2">
      <c r="A95" s="244" t="s">
        <v>221</v>
      </c>
      <c r="B95" s="245"/>
      <c r="C95" s="211">
        <v>500</v>
      </c>
      <c r="D95" s="210"/>
      <c r="E95" s="210"/>
      <c r="F95" s="210"/>
      <c r="G95" s="210" t="s">
        <v>231</v>
      </c>
    </row>
    <row r="96" spans="1:26" x14ac:dyDescent="0.2">
      <c r="A96" s="243" t="s">
        <v>252</v>
      </c>
      <c r="B96" s="243"/>
      <c r="C96" s="243"/>
      <c r="D96" s="202">
        <f>D97</f>
        <v>22.339999999999996</v>
      </c>
      <c r="E96" s="202">
        <f>E97</f>
        <v>18.72</v>
      </c>
      <c r="F96" s="202">
        <f>F97</f>
        <v>80.03</v>
      </c>
      <c r="G96" s="202">
        <f>G97</f>
        <v>592.15</v>
      </c>
    </row>
    <row r="97" spans="1:7" x14ac:dyDescent="0.2">
      <c r="A97" s="201"/>
      <c r="B97" s="203" t="s">
        <v>66</v>
      </c>
      <c r="C97" s="201"/>
      <c r="D97" s="202">
        <f>D98+D99+D100+D101+D102</f>
        <v>22.339999999999996</v>
      </c>
      <c r="E97" s="202">
        <f t="shared" ref="E97:G97" si="11">E98+E99+E100+E101+E102</f>
        <v>18.72</v>
      </c>
      <c r="F97" s="202">
        <f t="shared" si="11"/>
        <v>80.03</v>
      </c>
      <c r="G97" s="202">
        <f t="shared" si="11"/>
        <v>592.15</v>
      </c>
    </row>
    <row r="98" spans="1:7" x14ac:dyDescent="0.2">
      <c r="A98" s="274" t="s">
        <v>131</v>
      </c>
      <c r="B98" s="273" t="s">
        <v>325</v>
      </c>
      <c r="C98" s="274">
        <v>100</v>
      </c>
      <c r="D98" s="275">
        <v>13.2</v>
      </c>
      <c r="E98" s="275">
        <v>11.2</v>
      </c>
      <c r="F98" s="275">
        <v>17.8</v>
      </c>
      <c r="G98" s="275">
        <v>231.1</v>
      </c>
    </row>
    <row r="99" spans="1:7" x14ac:dyDescent="0.2">
      <c r="A99" s="207" t="s">
        <v>38</v>
      </c>
      <c r="B99" s="205" t="s">
        <v>36</v>
      </c>
      <c r="C99" s="204">
        <v>150</v>
      </c>
      <c r="D99" s="206">
        <v>4.7699999999999996</v>
      </c>
      <c r="E99" s="206">
        <v>5.19</v>
      </c>
      <c r="F99" s="206">
        <v>29.63</v>
      </c>
      <c r="G99" s="206">
        <v>184.31</v>
      </c>
    </row>
    <row r="100" spans="1:7" x14ac:dyDescent="0.2">
      <c r="A100" s="208" t="s">
        <v>173</v>
      </c>
      <c r="B100" s="205" t="s">
        <v>158</v>
      </c>
      <c r="C100" s="204">
        <v>20</v>
      </c>
      <c r="D100" s="206">
        <v>0.18</v>
      </c>
      <c r="E100" s="206">
        <v>2.0099999999999998</v>
      </c>
      <c r="F100" s="206">
        <v>0.89</v>
      </c>
      <c r="G100" s="206">
        <v>23</v>
      </c>
    </row>
    <row r="101" spans="1:7" ht="25.5" x14ac:dyDescent="0.2">
      <c r="A101" s="204" t="s">
        <v>42</v>
      </c>
      <c r="B101" s="205" t="s">
        <v>250</v>
      </c>
      <c r="C101" s="204">
        <v>200</v>
      </c>
      <c r="D101" s="206">
        <v>1.1499999999999999</v>
      </c>
      <c r="E101" s="206"/>
      <c r="F101" s="206">
        <v>12.03</v>
      </c>
      <c r="G101" s="206">
        <v>55.4</v>
      </c>
    </row>
    <row r="102" spans="1:7" x14ac:dyDescent="0.2">
      <c r="A102" s="204"/>
      <c r="B102" s="205" t="s">
        <v>11</v>
      </c>
      <c r="C102" s="204">
        <v>40</v>
      </c>
      <c r="D102" s="206">
        <v>3.04</v>
      </c>
      <c r="E102" s="206">
        <v>0.32</v>
      </c>
      <c r="F102" s="206">
        <v>19.68</v>
      </c>
      <c r="G102" s="206">
        <v>98.34</v>
      </c>
    </row>
    <row r="103" spans="1:7" x14ac:dyDescent="0.2">
      <c r="A103" s="244" t="s">
        <v>221</v>
      </c>
      <c r="B103" s="245"/>
      <c r="C103" s="201">
        <f>SUM(C98:C102)</f>
        <v>510</v>
      </c>
      <c r="D103" s="206"/>
      <c r="E103" s="206"/>
      <c r="F103" s="206"/>
      <c r="G103" s="206"/>
    </row>
    <row r="104" spans="1:7" x14ac:dyDescent="0.2">
      <c r="A104" s="243" t="s">
        <v>253</v>
      </c>
      <c r="B104" s="243"/>
      <c r="C104" s="243"/>
      <c r="D104" s="202">
        <f>D105</f>
        <v>16.96</v>
      </c>
      <c r="E104" s="202">
        <f>E105</f>
        <v>22.499999999999996</v>
      </c>
      <c r="F104" s="202">
        <f>F105</f>
        <v>81.5</v>
      </c>
      <c r="G104" s="202">
        <f>G105</f>
        <v>607.32000000000005</v>
      </c>
    </row>
    <row r="105" spans="1:7" x14ac:dyDescent="0.2">
      <c r="A105" s="201"/>
      <c r="B105" s="203" t="s">
        <v>66</v>
      </c>
      <c r="C105" s="201"/>
      <c r="D105" s="202">
        <f>D106+D107+D108+D109+D110+D111</f>
        <v>16.96</v>
      </c>
      <c r="E105" s="202">
        <f t="shared" ref="E105:G105" si="12">E106+E107+E108+E109+E110+E111</f>
        <v>22.499999999999996</v>
      </c>
      <c r="F105" s="202">
        <f t="shared" si="12"/>
        <v>81.5</v>
      </c>
      <c r="G105" s="202">
        <f t="shared" si="12"/>
        <v>607.32000000000005</v>
      </c>
    </row>
    <row r="106" spans="1:7" x14ac:dyDescent="0.2">
      <c r="A106" s="227" t="s">
        <v>161</v>
      </c>
      <c r="B106" s="205" t="s">
        <v>135</v>
      </c>
      <c r="C106" s="204">
        <v>10</v>
      </c>
      <c r="D106" s="206">
        <v>0.1</v>
      </c>
      <c r="E106" s="206">
        <v>7.26</v>
      </c>
      <c r="F106" s="206">
        <v>0.14000000000000001</v>
      </c>
      <c r="G106" s="206">
        <v>66.22</v>
      </c>
    </row>
    <row r="107" spans="1:7" x14ac:dyDescent="0.2">
      <c r="A107" s="223" t="s">
        <v>297</v>
      </c>
      <c r="B107" s="225" t="s">
        <v>155</v>
      </c>
      <c r="C107" s="224">
        <v>40</v>
      </c>
      <c r="D107" s="224">
        <v>5.07</v>
      </c>
      <c r="E107" s="224">
        <v>4.5999999999999996</v>
      </c>
      <c r="F107" s="226">
        <v>0.28000000000000003</v>
      </c>
      <c r="G107" s="224">
        <v>62.84</v>
      </c>
    </row>
    <row r="108" spans="1:7" ht="25.5" x14ac:dyDescent="0.2">
      <c r="A108" s="229" t="s">
        <v>300</v>
      </c>
      <c r="B108" s="230" t="s">
        <v>301</v>
      </c>
      <c r="C108" s="231" t="s">
        <v>309</v>
      </c>
      <c r="D108" s="232" t="s">
        <v>302</v>
      </c>
      <c r="E108" s="232" t="s">
        <v>303</v>
      </c>
      <c r="F108" s="232" t="s">
        <v>304</v>
      </c>
      <c r="G108" s="232" t="s">
        <v>305</v>
      </c>
    </row>
    <row r="109" spans="1:7" x14ac:dyDescent="0.2">
      <c r="A109" s="207"/>
      <c r="B109" s="205" t="s">
        <v>41</v>
      </c>
      <c r="C109" s="204">
        <v>100</v>
      </c>
      <c r="D109" s="206">
        <v>0.4</v>
      </c>
      <c r="E109" s="206">
        <v>0</v>
      </c>
      <c r="F109" s="206">
        <v>9.8000000000000007</v>
      </c>
      <c r="G109" s="206">
        <v>42.84</v>
      </c>
    </row>
    <row r="110" spans="1:7" x14ac:dyDescent="0.2">
      <c r="A110" s="274" t="s">
        <v>165</v>
      </c>
      <c r="B110" s="273" t="s">
        <v>51</v>
      </c>
      <c r="C110" s="274">
        <v>200</v>
      </c>
      <c r="D110" s="275">
        <v>1.99</v>
      </c>
      <c r="E110" s="275">
        <v>1.7</v>
      </c>
      <c r="F110" s="275">
        <v>18.600000000000001</v>
      </c>
      <c r="G110" s="275">
        <v>102.03</v>
      </c>
    </row>
    <row r="111" spans="1:7" x14ac:dyDescent="0.2">
      <c r="A111" s="207"/>
      <c r="B111" s="205" t="s">
        <v>11</v>
      </c>
      <c r="C111" s="204">
        <v>40</v>
      </c>
      <c r="D111" s="206">
        <v>3.04</v>
      </c>
      <c r="E111" s="206">
        <v>0.32</v>
      </c>
      <c r="F111" s="206">
        <v>19.68</v>
      </c>
      <c r="G111" s="206">
        <v>98.34</v>
      </c>
    </row>
    <row r="112" spans="1:7" x14ac:dyDescent="0.2">
      <c r="A112" s="244" t="s">
        <v>221</v>
      </c>
      <c r="B112" s="245"/>
      <c r="C112" s="201">
        <v>595</v>
      </c>
      <c r="D112" s="206"/>
      <c r="E112" s="206"/>
      <c r="F112" s="206"/>
      <c r="G112" s="206"/>
    </row>
    <row r="113" spans="1:14" x14ac:dyDescent="0.2">
      <c r="A113" s="243" t="s">
        <v>254</v>
      </c>
      <c r="B113" s="243"/>
      <c r="C113" s="243"/>
      <c r="D113" s="202">
        <f>D114</f>
        <v>15.969999999999999</v>
      </c>
      <c r="E113" s="202">
        <f>E114</f>
        <v>18.309999999999999</v>
      </c>
      <c r="F113" s="202">
        <f>F114</f>
        <v>79.72999999999999</v>
      </c>
      <c r="G113" s="202">
        <f>G114</f>
        <v>558.41</v>
      </c>
    </row>
    <row r="114" spans="1:14" x14ac:dyDescent="0.2">
      <c r="A114" s="201"/>
      <c r="B114" s="203" t="s">
        <v>66</v>
      </c>
      <c r="C114" s="201"/>
      <c r="D114" s="202">
        <f>D115+D116+D117+D118</f>
        <v>15.969999999999999</v>
      </c>
      <c r="E114" s="202">
        <f t="shared" ref="E114:G114" si="13">E115+E116+E117+E118</f>
        <v>18.309999999999999</v>
      </c>
      <c r="F114" s="202">
        <f t="shared" si="13"/>
        <v>79.72999999999999</v>
      </c>
      <c r="G114" s="202">
        <f t="shared" si="13"/>
        <v>558.41</v>
      </c>
    </row>
    <row r="115" spans="1:14" x14ac:dyDescent="0.2">
      <c r="A115" s="207" t="s">
        <v>43</v>
      </c>
      <c r="B115" s="205" t="s">
        <v>225</v>
      </c>
      <c r="C115" s="204" t="s">
        <v>313</v>
      </c>
      <c r="D115" s="206">
        <v>6.99</v>
      </c>
      <c r="E115" s="206">
        <v>10</v>
      </c>
      <c r="F115" s="206">
        <v>3.29</v>
      </c>
      <c r="G115" s="206">
        <v>131.12</v>
      </c>
    </row>
    <row r="116" spans="1:14" x14ac:dyDescent="0.2">
      <c r="A116" s="204" t="s">
        <v>34</v>
      </c>
      <c r="B116" s="205" t="s">
        <v>32</v>
      </c>
      <c r="C116" s="212">
        <v>150</v>
      </c>
      <c r="D116" s="206">
        <v>3.26</v>
      </c>
      <c r="E116" s="206">
        <v>7.8</v>
      </c>
      <c r="F116" s="206">
        <v>21.99</v>
      </c>
      <c r="G116" s="206">
        <v>176.3</v>
      </c>
    </row>
    <row r="117" spans="1:14" x14ac:dyDescent="0.2">
      <c r="A117" s="207" t="s">
        <v>240</v>
      </c>
      <c r="B117" s="209" t="s">
        <v>261</v>
      </c>
      <c r="C117" s="204">
        <v>200</v>
      </c>
      <c r="D117" s="206">
        <v>1.92</v>
      </c>
      <c r="E117" s="206">
        <v>0.11</v>
      </c>
      <c r="F117" s="206">
        <v>29.85</v>
      </c>
      <c r="G117" s="206">
        <v>128.09</v>
      </c>
    </row>
    <row r="118" spans="1:14" x14ac:dyDescent="0.2">
      <c r="A118" s="207"/>
      <c r="B118" s="209" t="s">
        <v>11</v>
      </c>
      <c r="C118" s="207">
        <v>50</v>
      </c>
      <c r="D118" s="210">
        <v>3.8</v>
      </c>
      <c r="E118" s="210">
        <v>0.4</v>
      </c>
      <c r="F118" s="210">
        <v>24.6</v>
      </c>
      <c r="G118" s="210">
        <v>122.9</v>
      </c>
    </row>
    <row r="119" spans="1:14" x14ac:dyDescent="0.2">
      <c r="A119" s="244" t="s">
        <v>221</v>
      </c>
      <c r="B119" s="245"/>
      <c r="C119" s="214">
        <v>500</v>
      </c>
      <c r="D119" s="206"/>
      <c r="E119" s="206"/>
      <c r="F119" s="206"/>
      <c r="G119" s="206"/>
    </row>
    <row r="120" spans="1:14" x14ac:dyDescent="0.2">
      <c r="A120" s="243" t="s">
        <v>255</v>
      </c>
      <c r="B120" s="243"/>
      <c r="C120" s="243"/>
      <c r="D120" s="202">
        <f>D121</f>
        <v>13.59</v>
      </c>
      <c r="E120" s="202">
        <f>E121</f>
        <v>28.55</v>
      </c>
      <c r="F120" s="202">
        <f>F121</f>
        <v>56.83</v>
      </c>
      <c r="G120" s="202">
        <f>G121</f>
        <v>545.19000000000005</v>
      </c>
    </row>
    <row r="121" spans="1:14" x14ac:dyDescent="0.2">
      <c r="A121" s="201"/>
      <c r="B121" s="203" t="s">
        <v>66</v>
      </c>
      <c r="C121" s="201"/>
      <c r="D121" s="202">
        <f>D122+D123+D124+D125</f>
        <v>13.59</v>
      </c>
      <c r="E121" s="202">
        <f t="shared" ref="E121:G121" si="14">E122+E123+E124+E125</f>
        <v>28.55</v>
      </c>
      <c r="F121" s="202">
        <f t="shared" si="14"/>
        <v>56.83</v>
      </c>
      <c r="G121" s="202">
        <f t="shared" si="14"/>
        <v>545.19000000000005</v>
      </c>
    </row>
    <row r="122" spans="1:14" ht="20.25" customHeight="1" x14ac:dyDescent="0.2">
      <c r="A122" s="204" t="s">
        <v>244</v>
      </c>
      <c r="B122" s="205" t="s">
        <v>245</v>
      </c>
      <c r="C122" s="204">
        <v>60</v>
      </c>
      <c r="D122" s="213">
        <v>0.48</v>
      </c>
      <c r="E122" s="206">
        <v>0</v>
      </c>
      <c r="F122" s="206">
        <v>1.02</v>
      </c>
      <c r="G122" s="206">
        <v>6</v>
      </c>
      <c r="H122" s="238"/>
      <c r="I122" s="222"/>
      <c r="J122" s="239"/>
      <c r="K122" s="213"/>
      <c r="L122" s="213"/>
      <c r="M122" s="213"/>
      <c r="N122" s="213"/>
    </row>
    <row r="123" spans="1:14" x14ac:dyDescent="0.2">
      <c r="A123" s="231" t="s">
        <v>232</v>
      </c>
      <c r="B123" s="230" t="s">
        <v>233</v>
      </c>
      <c r="C123" s="231" t="s">
        <v>311</v>
      </c>
      <c r="D123" s="232">
        <v>10.07</v>
      </c>
      <c r="E123" s="232">
        <v>28.23</v>
      </c>
      <c r="F123" s="232">
        <v>26.13</v>
      </c>
      <c r="G123" s="232">
        <v>398.85</v>
      </c>
      <c r="H123" s="200"/>
    </row>
    <row r="124" spans="1:14" x14ac:dyDescent="0.2">
      <c r="A124" s="208" t="s">
        <v>164</v>
      </c>
      <c r="B124" s="205" t="s">
        <v>10</v>
      </c>
      <c r="C124" s="208">
        <v>200</v>
      </c>
      <c r="D124" s="206">
        <v>0</v>
      </c>
      <c r="E124" s="206">
        <v>0</v>
      </c>
      <c r="F124" s="206">
        <v>10</v>
      </c>
      <c r="G124" s="206">
        <v>42</v>
      </c>
    </row>
    <row r="125" spans="1:14" x14ac:dyDescent="0.2">
      <c r="A125" s="207"/>
      <c r="B125" s="205" t="s">
        <v>11</v>
      </c>
      <c r="C125" s="204">
        <v>40</v>
      </c>
      <c r="D125" s="206">
        <v>3.04</v>
      </c>
      <c r="E125" s="206">
        <v>0.32</v>
      </c>
      <c r="F125" s="206">
        <v>19.68</v>
      </c>
      <c r="G125" s="206">
        <v>98.34</v>
      </c>
    </row>
    <row r="126" spans="1:14" x14ac:dyDescent="0.2">
      <c r="A126" s="244" t="s">
        <v>221</v>
      </c>
      <c r="B126" s="245"/>
      <c r="C126" s="201">
        <v>500</v>
      </c>
      <c r="D126" s="206"/>
      <c r="E126" s="206"/>
      <c r="F126" s="206"/>
      <c r="G126" s="206"/>
    </row>
    <row r="127" spans="1:14" x14ac:dyDescent="0.2">
      <c r="A127" s="243" t="s">
        <v>256</v>
      </c>
      <c r="B127" s="243"/>
      <c r="C127" s="243"/>
      <c r="D127" s="202">
        <f>D128</f>
        <v>12.59</v>
      </c>
      <c r="E127" s="202">
        <f t="shared" ref="E127:G127" si="15">E128</f>
        <v>6.6800000000000006</v>
      </c>
      <c r="F127" s="202">
        <f t="shared" si="15"/>
        <v>88.600000000000023</v>
      </c>
      <c r="G127" s="202">
        <f t="shared" si="15"/>
        <v>486.17000000000007</v>
      </c>
    </row>
    <row r="128" spans="1:14" x14ac:dyDescent="0.2">
      <c r="A128" s="201"/>
      <c r="B128" s="203" t="s">
        <v>66</v>
      </c>
      <c r="C128" s="201"/>
      <c r="D128" s="202">
        <f>D129+D130+D131+D132</f>
        <v>12.59</v>
      </c>
      <c r="E128" s="202">
        <f t="shared" ref="E128:G128" si="16">E129+E130+E131+E132</f>
        <v>6.6800000000000006</v>
      </c>
      <c r="F128" s="202">
        <f t="shared" si="16"/>
        <v>88.600000000000023</v>
      </c>
      <c r="G128" s="202">
        <f t="shared" si="16"/>
        <v>486.17000000000007</v>
      </c>
    </row>
    <row r="129" spans="1:14" x14ac:dyDescent="0.2">
      <c r="A129" s="207"/>
      <c r="B129" s="205" t="s">
        <v>41</v>
      </c>
      <c r="C129" s="204">
        <v>100</v>
      </c>
      <c r="D129" s="206">
        <v>0.4</v>
      </c>
      <c r="E129" s="206">
        <v>0</v>
      </c>
      <c r="F129" s="206">
        <v>9.8000000000000007</v>
      </c>
      <c r="G129" s="206">
        <v>42.84</v>
      </c>
    </row>
    <row r="130" spans="1:14" ht="25.5" x14ac:dyDescent="0.2">
      <c r="A130" s="204" t="s">
        <v>162</v>
      </c>
      <c r="B130" s="205" t="s">
        <v>189</v>
      </c>
      <c r="C130" s="204" t="s">
        <v>312</v>
      </c>
      <c r="D130" s="206">
        <v>7.16</v>
      </c>
      <c r="E130" s="206">
        <v>4.66</v>
      </c>
      <c r="F130" s="206">
        <v>40.520000000000003</v>
      </c>
      <c r="G130" s="206">
        <v>242.96</v>
      </c>
    </row>
    <row r="131" spans="1:14" x14ac:dyDescent="0.2">
      <c r="A131" s="204" t="s">
        <v>165</v>
      </c>
      <c r="B131" s="205" t="s">
        <v>51</v>
      </c>
      <c r="C131" s="204">
        <v>200</v>
      </c>
      <c r="D131" s="206">
        <v>1.99</v>
      </c>
      <c r="E131" s="206">
        <v>1.7</v>
      </c>
      <c r="F131" s="206">
        <v>18.600000000000001</v>
      </c>
      <c r="G131" s="206">
        <v>102.03</v>
      </c>
    </row>
    <row r="132" spans="1:14" x14ac:dyDescent="0.2">
      <c r="A132" s="207"/>
      <c r="B132" s="205" t="s">
        <v>11</v>
      </c>
      <c r="C132" s="204">
        <v>40</v>
      </c>
      <c r="D132" s="206">
        <v>3.04</v>
      </c>
      <c r="E132" s="206">
        <v>0.32</v>
      </c>
      <c r="F132" s="206">
        <v>19.68</v>
      </c>
      <c r="G132" s="206">
        <v>98.34</v>
      </c>
    </row>
    <row r="133" spans="1:14" x14ac:dyDescent="0.2">
      <c r="A133" s="244" t="s">
        <v>221</v>
      </c>
      <c r="B133" s="245"/>
      <c r="C133" s="211">
        <v>543</v>
      </c>
      <c r="D133" s="210"/>
      <c r="E133" s="210"/>
      <c r="F133" s="210"/>
      <c r="G133" s="210"/>
    </row>
    <row r="134" spans="1:14" x14ac:dyDescent="0.2">
      <c r="A134" s="243" t="s">
        <v>257</v>
      </c>
      <c r="B134" s="243"/>
      <c r="C134" s="243"/>
      <c r="D134" s="202">
        <f>D135</f>
        <v>19.02</v>
      </c>
      <c r="E134" s="202">
        <f>E135</f>
        <v>39.08</v>
      </c>
      <c r="F134" s="202">
        <f>F135</f>
        <v>91.210000000000008</v>
      </c>
      <c r="G134" s="202">
        <f>G135</f>
        <v>807.92000000000007</v>
      </c>
    </row>
    <row r="135" spans="1:14" x14ac:dyDescent="0.2">
      <c r="A135" s="201"/>
      <c r="B135" s="203" t="s">
        <v>66</v>
      </c>
      <c r="C135" s="201"/>
      <c r="D135" s="202">
        <f>D136+D137+D138+D139</f>
        <v>19.02</v>
      </c>
      <c r="E135" s="202">
        <f t="shared" ref="E135:G135" si="17">E136+E137+E138+E139</f>
        <v>39.08</v>
      </c>
      <c r="F135" s="202">
        <f t="shared" si="17"/>
        <v>91.210000000000008</v>
      </c>
      <c r="G135" s="202">
        <f t="shared" si="17"/>
        <v>807.92000000000007</v>
      </c>
    </row>
    <row r="136" spans="1:14" ht="24.75" customHeight="1" x14ac:dyDescent="0.2">
      <c r="A136" s="207" t="s">
        <v>226</v>
      </c>
      <c r="B136" s="205" t="s">
        <v>228</v>
      </c>
      <c r="C136" s="204" t="s">
        <v>311</v>
      </c>
      <c r="D136" s="206">
        <v>12.49</v>
      </c>
      <c r="E136" s="206">
        <v>20.399999999999999</v>
      </c>
      <c r="F136" s="206">
        <v>22</v>
      </c>
      <c r="G136" s="206">
        <v>321.60000000000002</v>
      </c>
      <c r="H136" s="237"/>
      <c r="I136" s="222"/>
      <c r="J136" s="186"/>
      <c r="K136" s="213"/>
      <c r="L136" s="213"/>
      <c r="M136" s="213"/>
      <c r="N136" s="213"/>
    </row>
    <row r="137" spans="1:14" x14ac:dyDescent="0.2">
      <c r="A137" s="233"/>
      <c r="B137" s="234" t="s">
        <v>182</v>
      </c>
      <c r="C137" s="235">
        <v>60</v>
      </c>
      <c r="D137" s="236">
        <v>2.34</v>
      </c>
      <c r="E137" s="236">
        <v>18.36</v>
      </c>
      <c r="F137" s="236">
        <v>37.5</v>
      </c>
      <c r="G137" s="236">
        <v>332.58</v>
      </c>
    </row>
    <row r="138" spans="1:14" ht="25.5" x14ac:dyDescent="0.2">
      <c r="A138" s="204" t="s">
        <v>42</v>
      </c>
      <c r="B138" s="205" t="s">
        <v>250</v>
      </c>
      <c r="C138" s="204">
        <v>200</v>
      </c>
      <c r="D138" s="206">
        <v>1.1499999999999999</v>
      </c>
      <c r="E138" s="206"/>
      <c r="F138" s="206">
        <v>12.03</v>
      </c>
      <c r="G138" s="206">
        <v>55.4</v>
      </c>
    </row>
    <row r="139" spans="1:14" x14ac:dyDescent="0.2">
      <c r="A139" s="207"/>
      <c r="B139" s="205" t="s">
        <v>11</v>
      </c>
      <c r="C139" s="204">
        <v>40</v>
      </c>
      <c r="D139" s="206">
        <v>3.04</v>
      </c>
      <c r="E139" s="206">
        <v>0.32</v>
      </c>
      <c r="F139" s="206">
        <v>19.68</v>
      </c>
      <c r="G139" s="206">
        <v>98.34</v>
      </c>
    </row>
    <row r="140" spans="1:14" x14ac:dyDescent="0.2">
      <c r="A140" s="244" t="s">
        <v>221</v>
      </c>
      <c r="B140" s="245"/>
      <c r="C140" s="211">
        <v>500</v>
      </c>
      <c r="D140" s="210"/>
      <c r="E140" s="210"/>
      <c r="F140" s="210"/>
      <c r="G140" s="210"/>
    </row>
    <row r="141" spans="1:14" x14ac:dyDescent="0.2">
      <c r="A141" s="243" t="s">
        <v>258</v>
      </c>
      <c r="B141" s="243"/>
      <c r="C141" s="243"/>
      <c r="D141" s="202">
        <f>D142</f>
        <v>19.23</v>
      </c>
      <c r="E141" s="202">
        <f>E142</f>
        <v>23.340000000000003</v>
      </c>
      <c r="F141" s="202">
        <f>F142</f>
        <v>76.22</v>
      </c>
      <c r="G141" s="202">
        <f>G142</f>
        <v>595.87</v>
      </c>
    </row>
    <row r="142" spans="1:14" x14ac:dyDescent="0.2">
      <c r="A142" s="201"/>
      <c r="B142" s="203" t="s">
        <v>66</v>
      </c>
      <c r="C142" s="201"/>
      <c r="D142" s="202">
        <f>D143+D144+D145+D146</f>
        <v>19.23</v>
      </c>
      <c r="E142" s="202">
        <f t="shared" ref="E142:G142" si="18">E143+E144+E145+E146</f>
        <v>23.340000000000003</v>
      </c>
      <c r="F142" s="202">
        <f t="shared" si="18"/>
        <v>76.22</v>
      </c>
      <c r="G142" s="202">
        <f t="shared" si="18"/>
        <v>595.87</v>
      </c>
      <c r="H142" s="199"/>
    </row>
    <row r="143" spans="1:14" x14ac:dyDescent="0.2">
      <c r="A143" s="204" t="s">
        <v>263</v>
      </c>
      <c r="B143" s="205" t="s">
        <v>262</v>
      </c>
      <c r="C143" s="204" t="s">
        <v>315</v>
      </c>
      <c r="D143" s="206">
        <v>11.12</v>
      </c>
      <c r="E143" s="206">
        <v>17.87</v>
      </c>
      <c r="F143" s="206">
        <v>4.74</v>
      </c>
      <c r="G143" s="206">
        <v>224.27</v>
      </c>
      <c r="H143" s="200"/>
    </row>
    <row r="144" spans="1:14" x14ac:dyDescent="0.2">
      <c r="A144" s="207" t="s">
        <v>38</v>
      </c>
      <c r="B144" s="205" t="s">
        <v>36</v>
      </c>
      <c r="C144" s="204">
        <v>150</v>
      </c>
      <c r="D144" s="206">
        <v>4.7699999999999996</v>
      </c>
      <c r="E144" s="206">
        <v>5.19</v>
      </c>
      <c r="F144" s="206">
        <v>29.63</v>
      </c>
      <c r="G144" s="206">
        <v>184.31</v>
      </c>
    </row>
    <row r="145" spans="1:7" ht="25.5" x14ac:dyDescent="0.2">
      <c r="A145" s="207" t="s">
        <v>266</v>
      </c>
      <c r="B145" s="205" t="s">
        <v>264</v>
      </c>
      <c r="C145" s="204">
        <v>200</v>
      </c>
      <c r="D145" s="206">
        <v>0.68</v>
      </c>
      <c r="E145" s="206">
        <v>0</v>
      </c>
      <c r="F145" s="206">
        <v>24.63</v>
      </c>
      <c r="G145" s="206">
        <v>101.24</v>
      </c>
    </row>
    <row r="146" spans="1:7" x14ac:dyDescent="0.2">
      <c r="A146" s="204"/>
      <c r="B146" s="205" t="s">
        <v>11</v>
      </c>
      <c r="C146" s="204">
        <v>35</v>
      </c>
      <c r="D146" s="206">
        <v>2.66</v>
      </c>
      <c r="E146" s="206">
        <v>0.28000000000000003</v>
      </c>
      <c r="F146" s="206">
        <v>17.22</v>
      </c>
      <c r="G146" s="206">
        <v>86.05</v>
      </c>
    </row>
    <row r="147" spans="1:7" x14ac:dyDescent="0.2">
      <c r="A147" s="244" t="s">
        <v>221</v>
      </c>
      <c r="B147" s="245"/>
      <c r="C147" s="214">
        <v>500</v>
      </c>
      <c r="D147" s="206"/>
      <c r="E147" s="206"/>
      <c r="F147" s="206"/>
      <c r="G147" s="206"/>
    </row>
    <row r="148" spans="1:7" x14ac:dyDescent="0.2">
      <c r="A148" s="243" t="s">
        <v>259</v>
      </c>
      <c r="B148" s="243"/>
      <c r="C148" s="243"/>
      <c r="D148" s="202">
        <f>D149</f>
        <v>18.62</v>
      </c>
      <c r="E148" s="202">
        <f>E149</f>
        <v>23.14</v>
      </c>
      <c r="F148" s="202">
        <f>F149</f>
        <v>76.650000000000006</v>
      </c>
      <c r="G148" s="202">
        <f>G149</f>
        <v>599.70000000000005</v>
      </c>
    </row>
    <row r="149" spans="1:7" x14ac:dyDescent="0.2">
      <c r="A149" s="201"/>
      <c r="B149" s="203" t="s">
        <v>66</v>
      </c>
      <c r="C149" s="201"/>
      <c r="D149" s="202">
        <f>D150+D151+D152+D153+D154</f>
        <v>18.62</v>
      </c>
      <c r="E149" s="202">
        <f t="shared" ref="E149:G149" si="19">E150+E151+E152+E153+E154</f>
        <v>23.14</v>
      </c>
      <c r="F149" s="202">
        <f t="shared" si="19"/>
        <v>76.650000000000006</v>
      </c>
      <c r="G149" s="202">
        <f t="shared" si="19"/>
        <v>599.70000000000005</v>
      </c>
    </row>
    <row r="150" spans="1:7" x14ac:dyDescent="0.2">
      <c r="A150" s="274" t="s">
        <v>267</v>
      </c>
      <c r="B150" s="273" t="s">
        <v>268</v>
      </c>
      <c r="C150" s="274">
        <v>100</v>
      </c>
      <c r="D150" s="275">
        <v>11.31</v>
      </c>
      <c r="E150" s="275">
        <v>12.38</v>
      </c>
      <c r="F150" s="275">
        <v>11.3</v>
      </c>
      <c r="G150" s="275">
        <v>201.8</v>
      </c>
    </row>
    <row r="151" spans="1:7" x14ac:dyDescent="0.2">
      <c r="A151" s="204" t="s">
        <v>132</v>
      </c>
      <c r="B151" s="205" t="s">
        <v>133</v>
      </c>
      <c r="C151" s="204">
        <v>150</v>
      </c>
      <c r="D151" s="206">
        <v>2.77</v>
      </c>
      <c r="E151" s="206">
        <v>8.08</v>
      </c>
      <c r="F151" s="206">
        <v>20.69</v>
      </c>
      <c r="G151" s="206">
        <v>166.56</v>
      </c>
    </row>
    <row r="152" spans="1:7" x14ac:dyDescent="0.2">
      <c r="A152" s="207"/>
      <c r="B152" s="205" t="s">
        <v>62</v>
      </c>
      <c r="C152" s="204">
        <v>20</v>
      </c>
      <c r="D152" s="206">
        <v>1.5</v>
      </c>
      <c r="E152" s="206">
        <v>2.36</v>
      </c>
      <c r="F152" s="206">
        <v>14.98</v>
      </c>
      <c r="G152" s="206">
        <v>91</v>
      </c>
    </row>
    <row r="153" spans="1:7" x14ac:dyDescent="0.2">
      <c r="A153" s="208" t="s">
        <v>164</v>
      </c>
      <c r="B153" s="205" t="s">
        <v>10</v>
      </c>
      <c r="C153" s="208">
        <v>200</v>
      </c>
      <c r="D153" s="206">
        <v>0</v>
      </c>
      <c r="E153" s="206">
        <v>0</v>
      </c>
      <c r="F153" s="206">
        <v>10</v>
      </c>
      <c r="G153" s="206">
        <v>42</v>
      </c>
    </row>
    <row r="154" spans="1:7" x14ac:dyDescent="0.2">
      <c r="A154" s="207"/>
      <c r="B154" s="205" t="s">
        <v>11</v>
      </c>
      <c r="C154" s="204">
        <v>40</v>
      </c>
      <c r="D154" s="206">
        <v>3.04</v>
      </c>
      <c r="E154" s="206">
        <v>0.32</v>
      </c>
      <c r="F154" s="206">
        <v>19.68</v>
      </c>
      <c r="G154" s="206">
        <v>98.34</v>
      </c>
    </row>
    <row r="155" spans="1:7" x14ac:dyDescent="0.2">
      <c r="A155" s="244" t="s">
        <v>221</v>
      </c>
      <c r="B155" s="245"/>
      <c r="C155" s="201">
        <f>SUM(C150:C154)</f>
        <v>510</v>
      </c>
      <c r="D155" s="206"/>
      <c r="E155" s="206"/>
      <c r="F155" s="206"/>
      <c r="G155" s="206"/>
    </row>
    <row r="156" spans="1:7" x14ac:dyDescent="0.2">
      <c r="A156" s="243" t="s">
        <v>260</v>
      </c>
      <c r="B156" s="243"/>
      <c r="C156" s="243"/>
      <c r="D156" s="202">
        <f>D157</f>
        <v>28.703600000000002</v>
      </c>
      <c r="E156" s="202">
        <f>E157</f>
        <v>9.7033000000000005</v>
      </c>
      <c r="F156" s="202">
        <f>F157</f>
        <v>77.180000000000007</v>
      </c>
      <c r="G156" s="202">
        <f>G157</f>
        <v>532.07000000000005</v>
      </c>
    </row>
    <row r="157" spans="1:7" x14ac:dyDescent="0.2">
      <c r="A157" s="201"/>
      <c r="B157" s="203" t="s">
        <v>66</v>
      </c>
      <c r="C157" s="201"/>
      <c r="D157" s="202">
        <f>D158+D159+D160+D161</f>
        <v>28.703600000000002</v>
      </c>
      <c r="E157" s="202">
        <f t="shared" ref="E157:G157" si="20">E158+E159+E160+E161</f>
        <v>9.7033000000000005</v>
      </c>
      <c r="F157" s="202">
        <f t="shared" si="20"/>
        <v>77.180000000000007</v>
      </c>
      <c r="G157" s="202">
        <f t="shared" si="20"/>
        <v>532.07000000000005</v>
      </c>
    </row>
    <row r="158" spans="1:7" x14ac:dyDescent="0.2">
      <c r="A158" s="207"/>
      <c r="B158" s="205" t="s">
        <v>41</v>
      </c>
      <c r="C158" s="204">
        <v>110</v>
      </c>
      <c r="D158" s="206">
        <v>0.44</v>
      </c>
      <c r="E158" s="206">
        <v>0</v>
      </c>
      <c r="F158" s="206">
        <v>10.78</v>
      </c>
      <c r="G158" s="206">
        <v>47.12</v>
      </c>
    </row>
    <row r="159" spans="1:7" ht="25.5" x14ac:dyDescent="0.2">
      <c r="A159" s="204" t="s">
        <v>39</v>
      </c>
      <c r="B159" s="215" t="s">
        <v>224</v>
      </c>
      <c r="C159" s="216" t="s">
        <v>314</v>
      </c>
      <c r="D159" s="217">
        <f>18.92*1.33+0.06</f>
        <v>25.223600000000001</v>
      </c>
      <c r="E159" s="217">
        <f>7.01*1.33+0.06</f>
        <v>9.3833000000000002</v>
      </c>
      <c r="F159" s="217">
        <f>15*1.33+16.77</f>
        <v>36.72</v>
      </c>
      <c r="G159" s="217">
        <v>344.61</v>
      </c>
    </row>
    <row r="160" spans="1:7" x14ac:dyDescent="0.2">
      <c r="A160" s="207" t="s">
        <v>164</v>
      </c>
      <c r="B160" s="205" t="s">
        <v>10</v>
      </c>
      <c r="C160" s="208">
        <v>200</v>
      </c>
      <c r="D160" s="206">
        <v>0</v>
      </c>
      <c r="E160" s="206">
        <v>0</v>
      </c>
      <c r="F160" s="206">
        <v>10</v>
      </c>
      <c r="G160" s="206">
        <v>42</v>
      </c>
    </row>
    <row r="161" spans="1:7" x14ac:dyDescent="0.2">
      <c r="A161" s="207"/>
      <c r="B161" s="205" t="s">
        <v>11</v>
      </c>
      <c r="C161" s="204">
        <v>40</v>
      </c>
      <c r="D161" s="206">
        <v>3.04</v>
      </c>
      <c r="E161" s="206">
        <v>0.32</v>
      </c>
      <c r="F161" s="206">
        <v>19.68</v>
      </c>
      <c r="G161" s="206">
        <v>98.34</v>
      </c>
    </row>
    <row r="162" spans="1:7" x14ac:dyDescent="0.2">
      <c r="A162" s="244" t="s">
        <v>221</v>
      </c>
      <c r="B162" s="245"/>
      <c r="C162" s="214">
        <v>500</v>
      </c>
      <c r="D162" s="204"/>
      <c r="E162" s="204"/>
      <c r="F162" s="204"/>
      <c r="G162" s="204"/>
    </row>
  </sheetData>
  <mergeCells count="47">
    <mergeCell ref="A147:B147"/>
    <mergeCell ref="A148:C148"/>
    <mergeCell ref="A155:B155"/>
    <mergeCell ref="A156:C156"/>
    <mergeCell ref="A162:B162"/>
    <mergeCell ref="A127:C127"/>
    <mergeCell ref="A133:B133"/>
    <mergeCell ref="A134:C134"/>
    <mergeCell ref="A140:B140"/>
    <mergeCell ref="A141:C141"/>
    <mergeCell ref="A112:B112"/>
    <mergeCell ref="A113:C113"/>
    <mergeCell ref="A119:B119"/>
    <mergeCell ref="A120:C120"/>
    <mergeCell ref="A126:B126"/>
    <mergeCell ref="A87:C87"/>
    <mergeCell ref="A95:B95"/>
    <mergeCell ref="A96:C96"/>
    <mergeCell ref="A103:B103"/>
    <mergeCell ref="A104:C104"/>
    <mergeCell ref="A86:B86"/>
    <mergeCell ref="A3:G4"/>
    <mergeCell ref="A57:B57"/>
    <mergeCell ref="A64:B64"/>
    <mergeCell ref="A72:B72"/>
    <mergeCell ref="A79:B79"/>
    <mergeCell ref="A18:B18"/>
    <mergeCell ref="A32:B32"/>
    <mergeCell ref="A25:B25"/>
    <mergeCell ref="A40:B40"/>
    <mergeCell ref="A48:B48"/>
    <mergeCell ref="A65:C65"/>
    <mergeCell ref="A73:C73"/>
    <mergeCell ref="A80:C80"/>
    <mergeCell ref="A1:G2"/>
    <mergeCell ref="A5:A6"/>
    <mergeCell ref="B5:B6"/>
    <mergeCell ref="C5:C6"/>
    <mergeCell ref="A58:C58"/>
    <mergeCell ref="A19:C19"/>
    <mergeCell ref="A26:C26"/>
    <mergeCell ref="A33:C33"/>
    <mergeCell ref="A41:C41"/>
    <mergeCell ref="A49:C49"/>
    <mergeCell ref="D5:F5"/>
    <mergeCell ref="G5:G6"/>
    <mergeCell ref="A8:C8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A162"/>
  <sheetViews>
    <sheetView topLeftCell="A90" zoomScale="98" zoomScaleNormal="98" workbookViewId="0">
      <selection activeCell="A110" sqref="A110:G110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0.140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8" x14ac:dyDescent="0.2">
      <c r="A1" s="241" t="s">
        <v>308</v>
      </c>
      <c r="B1" s="241"/>
      <c r="C1" s="241"/>
      <c r="D1" s="241"/>
      <c r="E1" s="241"/>
      <c r="F1" s="241"/>
      <c r="G1" s="241"/>
    </row>
    <row r="2" spans="1:8" x14ac:dyDescent="0.2">
      <c r="A2" s="241"/>
      <c r="B2" s="241"/>
      <c r="C2" s="241"/>
      <c r="D2" s="241"/>
      <c r="E2" s="241"/>
      <c r="F2" s="241"/>
      <c r="G2" s="241"/>
    </row>
    <row r="3" spans="1:8" ht="18.75" customHeight="1" x14ac:dyDescent="0.2">
      <c r="A3" s="246" t="s">
        <v>223</v>
      </c>
      <c r="B3" s="246"/>
      <c r="C3" s="246"/>
      <c r="D3" s="246"/>
      <c r="E3" s="246"/>
      <c r="F3" s="246"/>
      <c r="G3" s="246"/>
    </row>
    <row r="4" spans="1:8" ht="154.5" customHeight="1" x14ac:dyDescent="0.2">
      <c r="A4" s="247"/>
      <c r="B4" s="247"/>
      <c r="C4" s="247"/>
      <c r="D4" s="247"/>
      <c r="E4" s="247"/>
      <c r="F4" s="247"/>
      <c r="G4" s="247"/>
    </row>
    <row r="5" spans="1:8" ht="33.75" customHeight="1" x14ac:dyDescent="0.2">
      <c r="A5" s="242" t="s">
        <v>208</v>
      </c>
      <c r="B5" s="242" t="s">
        <v>209</v>
      </c>
      <c r="C5" s="242" t="s">
        <v>210</v>
      </c>
      <c r="D5" s="242" t="s">
        <v>211</v>
      </c>
      <c r="E5" s="242"/>
      <c r="F5" s="242"/>
      <c r="G5" s="242" t="s">
        <v>23</v>
      </c>
    </row>
    <row r="6" spans="1:8" ht="29.25" customHeight="1" x14ac:dyDescent="0.2">
      <c r="A6" s="242"/>
      <c r="B6" s="242"/>
      <c r="C6" s="242"/>
      <c r="D6" s="201" t="s">
        <v>17</v>
      </c>
      <c r="E6" s="201" t="s">
        <v>19</v>
      </c>
      <c r="F6" s="201" t="s">
        <v>21</v>
      </c>
      <c r="G6" s="242"/>
    </row>
    <row r="7" spans="1:8" x14ac:dyDescent="0.2">
      <c r="A7" s="201" t="s">
        <v>2</v>
      </c>
      <c r="B7" s="201" t="s">
        <v>8</v>
      </c>
      <c r="C7" s="201" t="s">
        <v>15</v>
      </c>
      <c r="D7" s="201" t="s">
        <v>18</v>
      </c>
      <c r="E7" s="201" t="s">
        <v>20</v>
      </c>
      <c r="F7" s="201" t="s">
        <v>22</v>
      </c>
      <c r="G7" s="201" t="s">
        <v>24</v>
      </c>
    </row>
    <row r="8" spans="1:8" ht="27.95" customHeight="1" x14ac:dyDescent="0.2">
      <c r="A8" s="243" t="s">
        <v>212</v>
      </c>
      <c r="B8" s="243"/>
      <c r="C8" s="243"/>
      <c r="D8" s="202">
        <f>D9</f>
        <v>14.75</v>
      </c>
      <c r="E8" s="202">
        <f>E9</f>
        <v>20.22</v>
      </c>
      <c r="F8" s="202">
        <f>F9</f>
        <v>92.34</v>
      </c>
      <c r="G8" s="202">
        <f>G9</f>
        <v>625.14</v>
      </c>
    </row>
    <row r="9" spans="1:8" x14ac:dyDescent="0.2">
      <c r="A9" s="201"/>
      <c r="B9" s="203" t="s">
        <v>66</v>
      </c>
      <c r="C9" s="201"/>
      <c r="D9" s="202">
        <f>D10+D11+D12+D13+D14+D15</f>
        <v>14.75</v>
      </c>
      <c r="E9" s="202">
        <f t="shared" ref="E9:G9" si="0">E10+E11+E12+E13+E14+E15</f>
        <v>20.22</v>
      </c>
      <c r="F9" s="202">
        <f t="shared" si="0"/>
        <v>92.34</v>
      </c>
      <c r="G9" s="202">
        <f t="shared" si="0"/>
        <v>625.14</v>
      </c>
      <c r="H9" s="199"/>
    </row>
    <row r="10" spans="1:8" x14ac:dyDescent="0.2">
      <c r="A10" s="204" t="s">
        <v>163</v>
      </c>
      <c r="B10" s="205" t="s">
        <v>35</v>
      </c>
      <c r="C10" s="204">
        <v>10</v>
      </c>
      <c r="D10" s="206">
        <v>2.6</v>
      </c>
      <c r="E10" s="206">
        <v>2.65</v>
      </c>
      <c r="F10" s="206">
        <v>0.35</v>
      </c>
      <c r="G10" s="206">
        <v>36.24</v>
      </c>
      <c r="H10" s="200"/>
    </row>
    <row r="11" spans="1:8" x14ac:dyDescent="0.2">
      <c r="A11" s="204" t="s">
        <v>161</v>
      </c>
      <c r="B11" s="205" t="s">
        <v>135</v>
      </c>
      <c r="C11" s="204">
        <v>5</v>
      </c>
      <c r="D11" s="206">
        <v>0.05</v>
      </c>
      <c r="E11" s="206">
        <v>3.63</v>
      </c>
      <c r="F11" s="206">
        <v>7.0000000000000007E-2</v>
      </c>
      <c r="G11" s="206">
        <v>33.11</v>
      </c>
    </row>
    <row r="12" spans="1:8" ht="25.5" x14ac:dyDescent="0.2">
      <c r="A12" s="204" t="s">
        <v>162</v>
      </c>
      <c r="B12" s="205" t="s">
        <v>185</v>
      </c>
      <c r="C12" s="204" t="s">
        <v>316</v>
      </c>
      <c r="D12" s="206">
        <v>6.06</v>
      </c>
      <c r="E12" s="206">
        <v>8.9</v>
      </c>
      <c r="F12" s="206">
        <v>32.28</v>
      </c>
      <c r="G12" s="206">
        <v>233.45</v>
      </c>
    </row>
    <row r="13" spans="1:8" x14ac:dyDescent="0.2">
      <c r="A13" s="207"/>
      <c r="B13" s="205" t="s">
        <v>62</v>
      </c>
      <c r="C13" s="204">
        <v>40</v>
      </c>
      <c r="D13" s="206">
        <v>3</v>
      </c>
      <c r="E13" s="206">
        <v>4.72</v>
      </c>
      <c r="F13" s="206">
        <v>29.96</v>
      </c>
      <c r="G13" s="206">
        <v>182</v>
      </c>
    </row>
    <row r="14" spans="1:8" x14ac:dyDescent="0.2">
      <c r="A14" s="207" t="s">
        <v>164</v>
      </c>
      <c r="B14" s="205" t="s">
        <v>10</v>
      </c>
      <c r="C14" s="204">
        <v>200</v>
      </c>
      <c r="D14" s="206">
        <v>0</v>
      </c>
      <c r="E14" s="206">
        <v>0</v>
      </c>
      <c r="F14" s="206">
        <v>10</v>
      </c>
      <c r="G14" s="206">
        <v>42</v>
      </c>
    </row>
    <row r="15" spans="1:8" x14ac:dyDescent="0.2">
      <c r="A15" s="204"/>
      <c r="B15" s="205" t="s">
        <v>11</v>
      </c>
      <c r="C15" s="204">
        <v>40</v>
      </c>
      <c r="D15" s="206">
        <v>3.04</v>
      </c>
      <c r="E15" s="206">
        <v>0.32</v>
      </c>
      <c r="F15" s="206">
        <v>19.68</v>
      </c>
      <c r="G15" s="206">
        <v>98.34</v>
      </c>
    </row>
    <row r="16" spans="1:8" hidden="1" x14ac:dyDescent="0.2">
      <c r="A16" s="208"/>
      <c r="B16" s="205"/>
      <c r="C16" s="208"/>
      <c r="D16" s="206"/>
      <c r="E16" s="206"/>
      <c r="F16" s="206"/>
      <c r="G16" s="206"/>
    </row>
    <row r="17" spans="1:7" hidden="1" x14ac:dyDescent="0.2">
      <c r="A17" s="207"/>
      <c r="B17" s="209"/>
      <c r="C17" s="207"/>
      <c r="D17" s="210"/>
      <c r="E17" s="210"/>
      <c r="F17" s="210"/>
      <c r="G17" s="210"/>
    </row>
    <row r="18" spans="1:7" x14ac:dyDescent="0.2">
      <c r="A18" s="248" t="s">
        <v>221</v>
      </c>
      <c r="B18" s="248"/>
      <c r="C18" s="211">
        <v>550</v>
      </c>
      <c r="D18" s="210"/>
      <c r="E18" s="210"/>
      <c r="F18" s="210"/>
      <c r="G18" s="210"/>
    </row>
    <row r="19" spans="1:7" ht="27.95" customHeight="1" x14ac:dyDescent="0.2">
      <c r="A19" s="243" t="s">
        <v>213</v>
      </c>
      <c r="B19" s="243"/>
      <c r="C19" s="243"/>
      <c r="D19" s="202">
        <f>D20</f>
        <v>20.39</v>
      </c>
      <c r="E19" s="202">
        <f>E20</f>
        <v>19.080000000000002</v>
      </c>
      <c r="F19" s="202">
        <f>F20</f>
        <v>102.91</v>
      </c>
      <c r="G19" s="202">
        <f>G20</f>
        <v>685.26</v>
      </c>
    </row>
    <row r="20" spans="1:7" x14ac:dyDescent="0.2">
      <c r="A20" s="201"/>
      <c r="B20" s="203" t="s">
        <v>66</v>
      </c>
      <c r="C20" s="201"/>
      <c r="D20" s="202">
        <f>D21+D22+D23+D24</f>
        <v>20.39</v>
      </c>
      <c r="E20" s="202">
        <f t="shared" ref="E20:G20" si="1">E21+E22+E23+E24</f>
        <v>19.080000000000002</v>
      </c>
      <c r="F20" s="202">
        <f t="shared" si="1"/>
        <v>102.91</v>
      </c>
      <c r="G20" s="202">
        <f t="shared" si="1"/>
        <v>685.26</v>
      </c>
    </row>
    <row r="21" spans="1:7" x14ac:dyDescent="0.2">
      <c r="A21" s="207" t="s">
        <v>230</v>
      </c>
      <c r="B21" s="205" t="s">
        <v>152</v>
      </c>
      <c r="C21" s="208" t="s">
        <v>310</v>
      </c>
      <c r="D21" s="206">
        <v>9.15</v>
      </c>
      <c r="E21" s="206">
        <v>14.97</v>
      </c>
      <c r="F21" s="206">
        <v>10.6</v>
      </c>
      <c r="G21" s="206">
        <v>217.68</v>
      </c>
    </row>
    <row r="22" spans="1:7" x14ac:dyDescent="0.2">
      <c r="A22" s="204" t="s">
        <v>33</v>
      </c>
      <c r="B22" s="205" t="s">
        <v>12</v>
      </c>
      <c r="C22" s="204">
        <v>200</v>
      </c>
      <c r="D22" s="206">
        <v>7.52</v>
      </c>
      <c r="E22" s="206">
        <v>3.79</v>
      </c>
      <c r="F22" s="206">
        <v>48</v>
      </c>
      <c r="G22" s="206">
        <v>268</v>
      </c>
    </row>
    <row r="23" spans="1:7" x14ac:dyDescent="0.2">
      <c r="A23" s="272" t="s">
        <v>266</v>
      </c>
      <c r="B23" s="273" t="s">
        <v>264</v>
      </c>
      <c r="C23" s="274">
        <v>200</v>
      </c>
      <c r="D23" s="275">
        <v>0.68</v>
      </c>
      <c r="E23" s="275">
        <v>0</v>
      </c>
      <c r="F23" s="275">
        <v>24.63</v>
      </c>
      <c r="G23" s="275">
        <v>101.24</v>
      </c>
    </row>
    <row r="24" spans="1:7" x14ac:dyDescent="0.2">
      <c r="A24" s="204"/>
      <c r="B24" s="205" t="s">
        <v>11</v>
      </c>
      <c r="C24" s="204">
        <v>40</v>
      </c>
      <c r="D24" s="206">
        <v>3.04</v>
      </c>
      <c r="E24" s="206">
        <v>0.32</v>
      </c>
      <c r="F24" s="206">
        <v>19.68</v>
      </c>
      <c r="G24" s="206">
        <v>98.34</v>
      </c>
    </row>
    <row r="25" spans="1:7" x14ac:dyDescent="0.2">
      <c r="A25" s="248" t="s">
        <v>221</v>
      </c>
      <c r="B25" s="248"/>
      <c r="C25" s="201">
        <v>550</v>
      </c>
      <c r="D25" s="206"/>
      <c r="E25" s="206"/>
      <c r="F25" s="206"/>
      <c r="G25" s="206"/>
    </row>
    <row r="26" spans="1:7" ht="27.95" customHeight="1" x14ac:dyDescent="0.2">
      <c r="A26" s="243" t="s">
        <v>214</v>
      </c>
      <c r="B26" s="243"/>
      <c r="C26" s="243"/>
      <c r="D26" s="202">
        <f>D27</f>
        <v>14.27</v>
      </c>
      <c r="E26" s="202">
        <f>E27</f>
        <v>28.63</v>
      </c>
      <c r="F26" s="202">
        <f>F27</f>
        <v>70.53</v>
      </c>
      <c r="G26" s="202">
        <f>G27</f>
        <v>606.59</v>
      </c>
    </row>
    <row r="27" spans="1:7" x14ac:dyDescent="0.2">
      <c r="A27" s="201"/>
      <c r="B27" s="203" t="s">
        <v>66</v>
      </c>
      <c r="C27" s="201"/>
      <c r="D27" s="202">
        <f>D28+D29+D30+D31</f>
        <v>14.27</v>
      </c>
      <c r="E27" s="202">
        <f t="shared" ref="E27:G27" si="2">E28+E29+E30+E31</f>
        <v>28.63</v>
      </c>
      <c r="F27" s="202">
        <f t="shared" si="2"/>
        <v>70.53</v>
      </c>
      <c r="G27" s="202">
        <f t="shared" si="2"/>
        <v>606.59</v>
      </c>
    </row>
    <row r="28" spans="1:7" ht="15" customHeight="1" x14ac:dyDescent="0.2">
      <c r="A28" s="207"/>
      <c r="B28" s="205" t="s">
        <v>41</v>
      </c>
      <c r="C28" s="204">
        <v>100</v>
      </c>
      <c r="D28" s="206">
        <v>0.4</v>
      </c>
      <c r="E28" s="206">
        <v>0</v>
      </c>
      <c r="F28" s="206">
        <v>9.8000000000000007</v>
      </c>
      <c r="G28" s="206">
        <v>42.84</v>
      </c>
    </row>
    <row r="29" spans="1:7" x14ac:dyDescent="0.2">
      <c r="A29" s="204" t="s">
        <v>232</v>
      </c>
      <c r="B29" s="205" t="s">
        <v>233</v>
      </c>
      <c r="C29" s="204" t="s">
        <v>311</v>
      </c>
      <c r="D29" s="206">
        <v>10.07</v>
      </c>
      <c r="E29" s="206">
        <v>28.23</v>
      </c>
      <c r="F29" s="206">
        <v>26.13</v>
      </c>
      <c r="G29" s="206">
        <v>398.85</v>
      </c>
    </row>
    <row r="30" spans="1:7" ht="21.75" customHeight="1" x14ac:dyDescent="0.2">
      <c r="A30" s="207" t="s">
        <v>164</v>
      </c>
      <c r="B30" s="205" t="s">
        <v>10</v>
      </c>
      <c r="C30" s="204">
        <v>200</v>
      </c>
      <c r="D30" s="206">
        <v>0</v>
      </c>
      <c r="E30" s="206">
        <v>0</v>
      </c>
      <c r="F30" s="206">
        <v>10</v>
      </c>
      <c r="G30" s="206">
        <v>42</v>
      </c>
    </row>
    <row r="31" spans="1:7" ht="15" customHeight="1" x14ac:dyDescent="0.2">
      <c r="A31" s="207"/>
      <c r="B31" s="205" t="s">
        <v>11</v>
      </c>
      <c r="C31" s="207">
        <v>50</v>
      </c>
      <c r="D31" s="210">
        <v>3.8</v>
      </c>
      <c r="E31" s="210">
        <v>0.4</v>
      </c>
      <c r="F31" s="210">
        <v>24.6</v>
      </c>
      <c r="G31" s="210">
        <v>122.9</v>
      </c>
    </row>
    <row r="32" spans="1:7" x14ac:dyDescent="0.2">
      <c r="A32" s="248" t="s">
        <v>221</v>
      </c>
      <c r="B32" s="248"/>
      <c r="C32" s="201">
        <v>550</v>
      </c>
      <c r="D32" s="206"/>
      <c r="E32" s="206"/>
      <c r="F32" s="206"/>
      <c r="G32" s="206"/>
    </row>
    <row r="33" spans="1:7" ht="27.95" customHeight="1" x14ac:dyDescent="0.2">
      <c r="A33" s="243" t="s">
        <v>215</v>
      </c>
      <c r="B33" s="243"/>
      <c r="C33" s="243"/>
      <c r="D33" s="202">
        <f>D34</f>
        <v>24.59</v>
      </c>
      <c r="E33" s="202">
        <f>E34</f>
        <v>29.189999999999998</v>
      </c>
      <c r="F33" s="202">
        <f>F34</f>
        <v>73.69</v>
      </c>
      <c r="G33" s="202">
        <f>G34</f>
        <v>780.07999999999993</v>
      </c>
    </row>
    <row r="34" spans="1:7" x14ac:dyDescent="0.2">
      <c r="A34" s="201"/>
      <c r="B34" s="203" t="s">
        <v>66</v>
      </c>
      <c r="C34" s="201"/>
      <c r="D34" s="202">
        <f>D35+D36+D37+D38+D39</f>
        <v>24.59</v>
      </c>
      <c r="E34" s="202">
        <f t="shared" ref="E34:G34" si="3">E35+E36+E37+E38+E39</f>
        <v>29.189999999999998</v>
      </c>
      <c r="F34" s="202">
        <f t="shared" si="3"/>
        <v>73.69</v>
      </c>
      <c r="G34" s="202">
        <f t="shared" si="3"/>
        <v>780.07999999999993</v>
      </c>
    </row>
    <row r="35" spans="1:7" x14ac:dyDescent="0.2">
      <c r="A35" s="207" t="s">
        <v>234</v>
      </c>
      <c r="B35" s="205" t="s">
        <v>235</v>
      </c>
      <c r="C35" s="204">
        <v>100</v>
      </c>
      <c r="D35" s="206">
        <v>1.9</v>
      </c>
      <c r="E35" s="206">
        <v>0</v>
      </c>
      <c r="F35" s="206">
        <v>7.7</v>
      </c>
      <c r="G35" s="206">
        <v>38.4</v>
      </c>
    </row>
    <row r="36" spans="1:7" x14ac:dyDescent="0.2">
      <c r="A36" s="207" t="s">
        <v>229</v>
      </c>
      <c r="B36" s="205" t="s">
        <v>236</v>
      </c>
      <c r="C36" s="204">
        <v>100</v>
      </c>
      <c r="D36" s="206">
        <v>13.72</v>
      </c>
      <c r="E36" s="206">
        <v>20.399999999999999</v>
      </c>
      <c r="F36" s="206">
        <v>1.36</v>
      </c>
      <c r="G36" s="206">
        <v>365.87</v>
      </c>
    </row>
    <row r="37" spans="1:7" x14ac:dyDescent="0.2">
      <c r="A37" s="207" t="s">
        <v>238</v>
      </c>
      <c r="B37" s="205" t="s">
        <v>237</v>
      </c>
      <c r="C37" s="204">
        <v>180</v>
      </c>
      <c r="D37" s="206">
        <v>5.53</v>
      </c>
      <c r="E37" s="206">
        <v>8.52</v>
      </c>
      <c r="F37" s="206">
        <v>24.94</v>
      </c>
      <c r="G37" s="206">
        <v>198.55</v>
      </c>
    </row>
    <row r="38" spans="1:7" x14ac:dyDescent="0.2">
      <c r="A38" s="207" t="s">
        <v>240</v>
      </c>
      <c r="B38" s="209" t="s">
        <v>261</v>
      </c>
      <c r="C38" s="204">
        <v>200</v>
      </c>
      <c r="D38" s="206">
        <v>1.92</v>
      </c>
      <c r="E38" s="206">
        <v>0.11</v>
      </c>
      <c r="F38" s="206">
        <v>29.85</v>
      </c>
      <c r="G38" s="206">
        <v>128.09</v>
      </c>
    </row>
    <row r="39" spans="1:7" ht="15" customHeight="1" x14ac:dyDescent="0.2">
      <c r="A39" s="204"/>
      <c r="B39" s="205" t="s">
        <v>11</v>
      </c>
      <c r="C39" s="204">
        <v>20</v>
      </c>
      <c r="D39" s="206">
        <v>1.52</v>
      </c>
      <c r="E39" s="206">
        <v>0.16</v>
      </c>
      <c r="F39" s="206">
        <v>9.84</v>
      </c>
      <c r="G39" s="206">
        <v>49.17</v>
      </c>
    </row>
    <row r="40" spans="1:7" ht="15" customHeight="1" x14ac:dyDescent="0.2">
      <c r="A40" s="248" t="s">
        <v>221</v>
      </c>
      <c r="B40" s="248"/>
      <c r="C40" s="201">
        <f>SUM(C35:C39)</f>
        <v>600</v>
      </c>
      <c r="D40" s="206"/>
      <c r="E40" s="206"/>
      <c r="F40" s="206"/>
      <c r="G40" s="206"/>
    </row>
    <row r="41" spans="1:7" ht="27.95" customHeight="1" x14ac:dyDescent="0.2">
      <c r="A41" s="243" t="s">
        <v>216</v>
      </c>
      <c r="B41" s="243"/>
      <c r="C41" s="243"/>
      <c r="D41" s="202">
        <f>D42</f>
        <v>21.470000000000002</v>
      </c>
      <c r="E41" s="202">
        <f>E42</f>
        <v>25.43</v>
      </c>
      <c r="F41" s="202">
        <f>F42</f>
        <v>76.349999999999994</v>
      </c>
      <c r="G41" s="202">
        <f>G42</f>
        <v>627.85</v>
      </c>
    </row>
    <row r="42" spans="1:7" x14ac:dyDescent="0.2">
      <c r="A42" s="201"/>
      <c r="B42" s="203" t="s">
        <v>66</v>
      </c>
      <c r="C42" s="201"/>
      <c r="D42" s="202">
        <f>D43+D44+D45+D46+D47</f>
        <v>21.470000000000002</v>
      </c>
      <c r="E42" s="202">
        <f t="shared" ref="E42:G42" si="4">E43+E44+E45+E46+E47</f>
        <v>25.43</v>
      </c>
      <c r="F42" s="202">
        <f t="shared" si="4"/>
        <v>76.349999999999994</v>
      </c>
      <c r="G42" s="202">
        <f t="shared" si="4"/>
        <v>627.85</v>
      </c>
    </row>
    <row r="43" spans="1:7" x14ac:dyDescent="0.2">
      <c r="A43" s="227" t="s">
        <v>161</v>
      </c>
      <c r="B43" s="205" t="s">
        <v>135</v>
      </c>
      <c r="C43" s="204">
        <v>5</v>
      </c>
      <c r="D43" s="206">
        <v>0.05</v>
      </c>
      <c r="E43" s="206">
        <v>3.63</v>
      </c>
      <c r="F43" s="206">
        <v>7.0000000000000007E-2</v>
      </c>
      <c r="G43" s="206">
        <v>33.11</v>
      </c>
    </row>
    <row r="44" spans="1:7" x14ac:dyDescent="0.2">
      <c r="A44" s="223" t="s">
        <v>297</v>
      </c>
      <c r="B44" s="225" t="s">
        <v>155</v>
      </c>
      <c r="C44" s="224">
        <v>40</v>
      </c>
      <c r="D44" s="224">
        <v>5.07</v>
      </c>
      <c r="E44" s="224">
        <v>4.5999999999999996</v>
      </c>
      <c r="F44" s="226">
        <v>0.28000000000000003</v>
      </c>
      <c r="G44" s="224">
        <v>62.84</v>
      </c>
    </row>
    <row r="45" spans="1:7" x14ac:dyDescent="0.2">
      <c r="A45" s="229" t="s">
        <v>298</v>
      </c>
      <c r="B45" s="230" t="s">
        <v>299</v>
      </c>
      <c r="C45" s="231" t="s">
        <v>316</v>
      </c>
      <c r="D45" s="232">
        <v>12.55</v>
      </c>
      <c r="E45" s="232">
        <v>16.8</v>
      </c>
      <c r="F45" s="232">
        <v>41.4</v>
      </c>
      <c r="G45" s="232">
        <v>367</v>
      </c>
    </row>
    <row r="46" spans="1:7" x14ac:dyDescent="0.2">
      <c r="A46" s="208" t="s">
        <v>164</v>
      </c>
      <c r="B46" s="205" t="s">
        <v>10</v>
      </c>
      <c r="C46" s="208">
        <v>200</v>
      </c>
      <c r="D46" s="206">
        <v>0</v>
      </c>
      <c r="E46" s="206">
        <v>0</v>
      </c>
      <c r="F46" s="206">
        <v>10</v>
      </c>
      <c r="G46" s="206">
        <v>42</v>
      </c>
    </row>
    <row r="47" spans="1:7" ht="13.5" customHeight="1" x14ac:dyDescent="0.2">
      <c r="A47" s="207"/>
      <c r="B47" s="209" t="s">
        <v>11</v>
      </c>
      <c r="C47" s="207">
        <v>50</v>
      </c>
      <c r="D47" s="210">
        <v>3.8</v>
      </c>
      <c r="E47" s="210">
        <v>0.4</v>
      </c>
      <c r="F47" s="210">
        <v>24.6</v>
      </c>
      <c r="G47" s="210">
        <v>122.9</v>
      </c>
    </row>
    <row r="48" spans="1:7" x14ac:dyDescent="0.2">
      <c r="A48" s="248" t="s">
        <v>221</v>
      </c>
      <c r="B48" s="248"/>
      <c r="C48" s="240">
        <v>550</v>
      </c>
      <c r="D48" s="206"/>
      <c r="E48" s="206"/>
      <c r="F48" s="206"/>
      <c r="G48" s="206"/>
    </row>
    <row r="49" spans="1:26" ht="27.95" customHeight="1" x14ac:dyDescent="0.2">
      <c r="A49" s="243" t="s">
        <v>217</v>
      </c>
      <c r="B49" s="243"/>
      <c r="C49" s="243"/>
      <c r="D49" s="202">
        <f>D50</f>
        <v>17.700000000000003</v>
      </c>
      <c r="E49" s="202">
        <f t="shared" ref="E49:F49" si="5">E50</f>
        <v>14.259999999999998</v>
      </c>
      <c r="F49" s="202">
        <f t="shared" si="5"/>
        <v>84.039999999999992</v>
      </c>
      <c r="G49" s="202">
        <f>G50</f>
        <v>546.22</v>
      </c>
    </row>
    <row r="50" spans="1:26" x14ac:dyDescent="0.2">
      <c r="A50" s="201"/>
      <c r="B50" s="203" t="s">
        <v>66</v>
      </c>
      <c r="C50" s="201"/>
      <c r="D50" s="202">
        <f>D51+D52+D53+D54+D55+D56</f>
        <v>17.700000000000003</v>
      </c>
      <c r="E50" s="202">
        <f t="shared" ref="E50:G50" si="6">E51+E52+E53+E54+E55+E56</f>
        <v>14.259999999999998</v>
      </c>
      <c r="F50" s="202">
        <f t="shared" si="6"/>
        <v>84.039999999999992</v>
      </c>
      <c r="G50" s="202">
        <f t="shared" si="6"/>
        <v>546.22</v>
      </c>
    </row>
    <row r="51" spans="1:26" x14ac:dyDescent="0.2">
      <c r="A51" s="204" t="s">
        <v>163</v>
      </c>
      <c r="B51" s="205" t="s">
        <v>35</v>
      </c>
      <c r="C51" s="204">
        <v>10</v>
      </c>
      <c r="D51" s="206">
        <v>2.6</v>
      </c>
      <c r="E51" s="206">
        <v>2.65</v>
      </c>
      <c r="F51" s="206">
        <v>0.35</v>
      </c>
      <c r="G51" s="206">
        <v>36.24</v>
      </c>
    </row>
    <row r="52" spans="1:26" ht="18.75" customHeight="1" x14ac:dyDescent="0.2">
      <c r="A52" s="204" t="s">
        <v>161</v>
      </c>
      <c r="B52" s="205" t="s">
        <v>135</v>
      </c>
      <c r="C52" s="204">
        <v>5</v>
      </c>
      <c r="D52" s="206">
        <v>0.05</v>
      </c>
      <c r="E52" s="206">
        <v>3.63</v>
      </c>
      <c r="F52" s="206">
        <v>7.0000000000000007E-2</v>
      </c>
      <c r="G52" s="206">
        <v>33.11</v>
      </c>
      <c r="H52" s="184"/>
      <c r="I52" s="184"/>
      <c r="J52" s="184"/>
      <c r="K52" s="184"/>
      <c r="L52" s="184"/>
      <c r="M52" s="184"/>
      <c r="N52" s="185"/>
      <c r="O52" s="184"/>
      <c r="P52" s="184"/>
      <c r="Q52" s="184"/>
      <c r="R52" s="184"/>
      <c r="S52" s="184"/>
    </row>
    <row r="53" spans="1:26" ht="12.75" customHeight="1" x14ac:dyDescent="0.2">
      <c r="A53" s="207"/>
      <c r="B53" s="205" t="s">
        <v>41</v>
      </c>
      <c r="C53" s="204">
        <v>100</v>
      </c>
      <c r="D53" s="206">
        <v>0.4</v>
      </c>
      <c r="E53" s="206">
        <v>0</v>
      </c>
      <c r="F53" s="206">
        <v>9.8000000000000007</v>
      </c>
      <c r="G53" s="206">
        <v>42.84</v>
      </c>
      <c r="H53" s="184"/>
      <c r="I53" s="184"/>
      <c r="J53" s="184"/>
      <c r="K53" s="184"/>
      <c r="L53" s="184"/>
      <c r="M53" s="184"/>
      <c r="N53" s="185"/>
      <c r="O53" s="184"/>
      <c r="P53" s="184"/>
      <c r="Q53" s="184"/>
      <c r="R53" s="184"/>
      <c r="S53" s="184"/>
    </row>
    <row r="54" spans="1:26" ht="24.75" customHeight="1" x14ac:dyDescent="0.2">
      <c r="A54" s="204" t="s">
        <v>162</v>
      </c>
      <c r="B54" s="205" t="s">
        <v>241</v>
      </c>
      <c r="C54" s="204" t="s">
        <v>312</v>
      </c>
      <c r="D54" s="206">
        <v>10</v>
      </c>
      <c r="E54" s="206">
        <v>6</v>
      </c>
      <c r="F54" s="206">
        <v>38</v>
      </c>
      <c r="G54" s="206">
        <v>246</v>
      </c>
      <c r="H54" s="184"/>
      <c r="I54" s="184"/>
      <c r="J54" s="184"/>
      <c r="K54" s="184"/>
      <c r="L54" s="184"/>
      <c r="M54" s="184"/>
      <c r="N54" s="185"/>
      <c r="O54" s="184"/>
      <c r="P54" s="184"/>
      <c r="Q54" s="184"/>
      <c r="R54" s="184"/>
      <c r="S54" s="184"/>
    </row>
    <row r="55" spans="1:26" ht="12" customHeight="1" x14ac:dyDescent="0.2">
      <c r="A55" s="204" t="s">
        <v>165</v>
      </c>
      <c r="B55" s="205" t="s">
        <v>51</v>
      </c>
      <c r="C55" s="204">
        <v>200</v>
      </c>
      <c r="D55" s="206">
        <v>1.99</v>
      </c>
      <c r="E55" s="206">
        <v>1.7</v>
      </c>
      <c r="F55" s="206">
        <v>18.600000000000001</v>
      </c>
      <c r="G55" s="206">
        <v>102.03</v>
      </c>
      <c r="H55" s="184"/>
      <c r="I55" s="184"/>
      <c r="J55" s="184"/>
      <c r="K55" s="184"/>
      <c r="L55" s="184"/>
      <c r="M55" s="184"/>
      <c r="N55" s="185"/>
      <c r="O55" s="184"/>
      <c r="P55" s="184"/>
      <c r="Q55" s="184"/>
      <c r="R55" s="184"/>
      <c r="S55" s="184"/>
    </row>
    <row r="56" spans="1:26" x14ac:dyDescent="0.2">
      <c r="A56" s="204"/>
      <c r="B56" s="205" t="s">
        <v>11</v>
      </c>
      <c r="C56" s="204">
        <v>35</v>
      </c>
      <c r="D56" s="206">
        <v>2.66</v>
      </c>
      <c r="E56" s="206">
        <v>0.28000000000000003</v>
      </c>
      <c r="F56" s="206">
        <v>17.22</v>
      </c>
      <c r="G56" s="206">
        <v>86</v>
      </c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</row>
    <row r="57" spans="1:26" x14ac:dyDescent="0.2">
      <c r="A57" s="248" t="s">
        <v>221</v>
      </c>
      <c r="B57" s="248"/>
      <c r="C57" s="211">
        <v>553</v>
      </c>
      <c r="D57" s="210"/>
      <c r="E57" s="210"/>
      <c r="F57" s="210"/>
      <c r="G57" s="210"/>
    </row>
    <row r="58" spans="1:26" ht="27.95" customHeight="1" x14ac:dyDescent="0.2">
      <c r="A58" s="243" t="s">
        <v>64</v>
      </c>
      <c r="B58" s="243"/>
      <c r="C58" s="243"/>
      <c r="D58" s="202">
        <f>D59</f>
        <v>26.56</v>
      </c>
      <c r="E58" s="202">
        <f>E59</f>
        <v>13.739999999999998</v>
      </c>
      <c r="F58" s="202">
        <f>F59</f>
        <v>108.16</v>
      </c>
      <c r="G58" s="202">
        <f>G59</f>
        <v>680.05500000000006</v>
      </c>
    </row>
    <row r="59" spans="1:26" x14ac:dyDescent="0.2">
      <c r="A59" s="201"/>
      <c r="B59" s="203" t="s">
        <v>66</v>
      </c>
      <c r="C59" s="201"/>
      <c r="D59" s="202">
        <f>D60+D61+D62+D63</f>
        <v>26.56</v>
      </c>
      <c r="E59" s="202">
        <f t="shared" ref="E59:G59" si="7">E60+E61+E62+E63</f>
        <v>13.739999999999998</v>
      </c>
      <c r="F59" s="202">
        <f t="shared" si="7"/>
        <v>108.16</v>
      </c>
      <c r="G59" s="202">
        <f t="shared" si="7"/>
        <v>680.05500000000006</v>
      </c>
    </row>
    <row r="60" spans="1:26" ht="17.25" customHeight="1" x14ac:dyDescent="0.2">
      <c r="A60" s="207" t="s">
        <v>243</v>
      </c>
      <c r="B60" s="205" t="s">
        <v>242</v>
      </c>
      <c r="C60" s="204" t="s">
        <v>313</v>
      </c>
      <c r="D60" s="206">
        <v>14.78</v>
      </c>
      <c r="E60" s="206">
        <v>9.4499999999999993</v>
      </c>
      <c r="F60" s="206">
        <v>10.42</v>
      </c>
      <c r="G60" s="206">
        <v>185.85</v>
      </c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</row>
    <row r="61" spans="1:26" ht="13.5" customHeight="1" x14ac:dyDescent="0.2">
      <c r="A61" s="204" t="s">
        <v>33</v>
      </c>
      <c r="B61" s="205" t="s">
        <v>12</v>
      </c>
      <c r="C61" s="204">
        <v>200</v>
      </c>
      <c r="D61" s="206">
        <v>7.52</v>
      </c>
      <c r="E61" s="206">
        <v>3.79</v>
      </c>
      <c r="F61" s="206">
        <v>48</v>
      </c>
      <c r="G61" s="206">
        <v>268</v>
      </c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</row>
    <row r="62" spans="1:26" ht="14.25" customHeight="1" x14ac:dyDescent="0.2">
      <c r="A62" s="272" t="s">
        <v>240</v>
      </c>
      <c r="B62" s="276" t="s">
        <v>239</v>
      </c>
      <c r="C62" s="274">
        <v>200</v>
      </c>
      <c r="D62" s="275">
        <v>0.46</v>
      </c>
      <c r="E62" s="275">
        <v>0.1</v>
      </c>
      <c r="F62" s="275">
        <v>25.14</v>
      </c>
      <c r="G62" s="275">
        <v>103.28</v>
      </c>
      <c r="H62" s="186"/>
      <c r="I62" s="186"/>
      <c r="J62" s="182"/>
      <c r="K62" s="186"/>
      <c r="L62" s="186"/>
      <c r="M62" s="182"/>
      <c r="N62" s="186"/>
      <c r="O62" s="186"/>
      <c r="P62" s="182"/>
      <c r="Q62" s="186"/>
      <c r="R62" s="186"/>
      <c r="S62" s="186"/>
      <c r="T62" s="186"/>
      <c r="U62" s="186"/>
      <c r="V62" s="186"/>
      <c r="W62" s="186"/>
      <c r="X62" s="186"/>
      <c r="Y62" s="186"/>
      <c r="Z62" s="186"/>
    </row>
    <row r="63" spans="1:26" ht="14.25" customHeight="1" x14ac:dyDescent="0.2">
      <c r="A63" s="204"/>
      <c r="B63" s="205" t="s">
        <v>11</v>
      </c>
      <c r="C63" s="204">
        <v>50</v>
      </c>
      <c r="D63" s="206">
        <f>3.04*1.25</f>
        <v>3.8</v>
      </c>
      <c r="E63" s="206">
        <f>0.32*1.25</f>
        <v>0.4</v>
      </c>
      <c r="F63" s="206">
        <f>19.68*1.25</f>
        <v>24.6</v>
      </c>
      <c r="G63" s="206">
        <f>98.34*1.25</f>
        <v>122.92500000000001</v>
      </c>
      <c r="H63" s="187"/>
      <c r="I63" s="186"/>
      <c r="J63" s="187"/>
      <c r="K63" s="186"/>
      <c r="L63" s="186"/>
      <c r="M63" s="187"/>
      <c r="N63" s="182"/>
      <c r="O63" s="182"/>
      <c r="P63" s="182"/>
      <c r="Q63" s="182"/>
      <c r="R63" s="182"/>
      <c r="S63" s="182"/>
      <c r="T63" s="182"/>
      <c r="U63" s="182"/>
      <c r="V63" s="182"/>
      <c r="W63" s="186"/>
      <c r="X63" s="182"/>
      <c r="Y63" s="182"/>
      <c r="Z63" s="187"/>
    </row>
    <row r="64" spans="1:26" ht="15" customHeight="1" x14ac:dyDescent="0.2">
      <c r="A64" s="248" t="s">
        <v>221</v>
      </c>
      <c r="B64" s="248"/>
      <c r="C64" s="211">
        <v>550</v>
      </c>
      <c r="D64" s="210"/>
      <c r="E64" s="210"/>
      <c r="F64" s="210"/>
      <c r="G64" s="210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</row>
    <row r="65" spans="1:27" ht="27.95" customHeight="1" x14ac:dyDescent="0.2">
      <c r="A65" s="243" t="s">
        <v>218</v>
      </c>
      <c r="B65" s="243"/>
      <c r="C65" s="243"/>
      <c r="D65" s="202">
        <f>D66</f>
        <v>19.87</v>
      </c>
      <c r="E65" s="202">
        <f>E66</f>
        <v>21.76</v>
      </c>
      <c r="F65" s="202">
        <f>F66</f>
        <v>68.66</v>
      </c>
      <c r="G65" s="202">
        <f>G66</f>
        <v>567.27</v>
      </c>
    </row>
    <row r="66" spans="1:27" x14ac:dyDescent="0.2">
      <c r="A66" s="201"/>
      <c r="B66" s="203" t="s">
        <v>66</v>
      </c>
      <c r="C66" s="201"/>
      <c r="D66" s="202">
        <f>D67+D68+D69+D70+D71</f>
        <v>19.87</v>
      </c>
      <c r="E66" s="202">
        <f t="shared" ref="E66:G66" si="8">E67+E68+E69+E70+E71</f>
        <v>21.76</v>
      </c>
      <c r="F66" s="202">
        <f t="shared" si="8"/>
        <v>68.66</v>
      </c>
      <c r="G66" s="202">
        <f t="shared" si="8"/>
        <v>567.27</v>
      </c>
    </row>
    <row r="67" spans="1:27" x14ac:dyDescent="0.2">
      <c r="A67" s="204" t="s">
        <v>244</v>
      </c>
      <c r="B67" s="205" t="s">
        <v>245</v>
      </c>
      <c r="C67" s="204">
        <v>100</v>
      </c>
      <c r="D67" s="213">
        <v>0.8</v>
      </c>
      <c r="E67" s="206">
        <v>0</v>
      </c>
      <c r="F67" s="206">
        <v>1.7</v>
      </c>
      <c r="G67" s="206">
        <v>10</v>
      </c>
    </row>
    <row r="68" spans="1:27" x14ac:dyDescent="0.2">
      <c r="A68" s="204" t="s">
        <v>131</v>
      </c>
      <c r="B68" s="205" t="s">
        <v>141</v>
      </c>
      <c r="C68" s="204">
        <v>100</v>
      </c>
      <c r="D68" s="206">
        <v>13.2</v>
      </c>
      <c r="E68" s="206">
        <v>11.2</v>
      </c>
      <c r="F68" s="206">
        <v>17.8</v>
      </c>
      <c r="G68" s="206">
        <v>231.1</v>
      </c>
    </row>
    <row r="69" spans="1:27" x14ac:dyDescent="0.2">
      <c r="A69" s="204" t="s">
        <v>34</v>
      </c>
      <c r="B69" s="205" t="s">
        <v>32</v>
      </c>
      <c r="C69" s="212">
        <v>200</v>
      </c>
      <c r="D69" s="206">
        <v>4.3499999999999996</v>
      </c>
      <c r="E69" s="206">
        <v>10.4</v>
      </c>
      <c r="F69" s="206">
        <v>29.32</v>
      </c>
      <c r="G69" s="206">
        <v>235</v>
      </c>
    </row>
    <row r="70" spans="1:27" x14ac:dyDescent="0.2">
      <c r="A70" s="207" t="s">
        <v>164</v>
      </c>
      <c r="B70" s="205" t="s">
        <v>10</v>
      </c>
      <c r="C70" s="208">
        <v>200</v>
      </c>
      <c r="D70" s="206">
        <v>0</v>
      </c>
      <c r="E70" s="206">
        <v>0</v>
      </c>
      <c r="F70" s="206">
        <v>10</v>
      </c>
      <c r="G70" s="206">
        <v>42</v>
      </c>
    </row>
    <row r="71" spans="1:27" x14ac:dyDescent="0.2">
      <c r="A71" s="204"/>
      <c r="B71" s="205" t="s">
        <v>11</v>
      </c>
      <c r="C71" s="204">
        <v>20</v>
      </c>
      <c r="D71" s="206">
        <v>1.52</v>
      </c>
      <c r="E71" s="206">
        <v>0.16</v>
      </c>
      <c r="F71" s="206">
        <v>9.84</v>
      </c>
      <c r="G71" s="206">
        <v>49.17</v>
      </c>
    </row>
    <row r="72" spans="1:27" x14ac:dyDescent="0.2">
      <c r="A72" s="248" t="s">
        <v>221</v>
      </c>
      <c r="B72" s="248"/>
      <c r="C72" s="214">
        <f>C67+C68+C69+C70+C71</f>
        <v>620</v>
      </c>
      <c r="D72" s="206"/>
      <c r="E72" s="206"/>
      <c r="F72" s="206"/>
      <c r="G72" s="206"/>
    </row>
    <row r="73" spans="1:27" ht="27.95" customHeight="1" x14ac:dyDescent="0.2">
      <c r="A73" s="243" t="s">
        <v>219</v>
      </c>
      <c r="B73" s="243"/>
      <c r="C73" s="243"/>
      <c r="D73" s="202">
        <f>D74</f>
        <v>39.269999999999996</v>
      </c>
      <c r="E73" s="202">
        <f>E74</f>
        <v>12.33</v>
      </c>
      <c r="F73" s="202">
        <f>F74</f>
        <v>95.990000000000009</v>
      </c>
      <c r="G73" s="202">
        <f>G74</f>
        <v>662.44999999999993</v>
      </c>
    </row>
    <row r="74" spans="1:27" x14ac:dyDescent="0.2">
      <c r="A74" s="201"/>
      <c r="B74" s="203" t="s">
        <v>66</v>
      </c>
      <c r="C74" s="201"/>
      <c r="D74" s="202">
        <f>D75+D76+D77+D78</f>
        <v>39.269999999999996</v>
      </c>
      <c r="E74" s="202">
        <f t="shared" ref="E74:G74" si="9">E75+E76+E77+E78</f>
        <v>12.33</v>
      </c>
      <c r="F74" s="202">
        <f t="shared" si="9"/>
        <v>95.990000000000009</v>
      </c>
      <c r="G74" s="202">
        <f t="shared" si="9"/>
        <v>662.44999999999993</v>
      </c>
    </row>
    <row r="75" spans="1:27" ht="12.75" customHeight="1" x14ac:dyDescent="0.2">
      <c r="A75" s="204" t="s">
        <v>246</v>
      </c>
      <c r="B75" s="205" t="s">
        <v>247</v>
      </c>
      <c r="C75" s="204" t="s">
        <v>317</v>
      </c>
      <c r="D75" s="206">
        <v>33.92</v>
      </c>
      <c r="E75" s="206">
        <v>11.93</v>
      </c>
      <c r="F75" s="206">
        <v>49.56</v>
      </c>
      <c r="G75" s="206">
        <v>441.31</v>
      </c>
    </row>
    <row r="76" spans="1:27" x14ac:dyDescent="0.2">
      <c r="A76" s="204"/>
      <c r="B76" s="205" t="s">
        <v>41</v>
      </c>
      <c r="C76" s="204">
        <v>100</v>
      </c>
      <c r="D76" s="206">
        <v>0.4</v>
      </c>
      <c r="E76" s="206">
        <v>0</v>
      </c>
      <c r="F76" s="206">
        <v>9.8000000000000007</v>
      </c>
      <c r="G76" s="206">
        <v>42.84</v>
      </c>
    </row>
    <row r="77" spans="1:27" ht="25.5" x14ac:dyDescent="0.2">
      <c r="A77" s="204" t="s">
        <v>42</v>
      </c>
      <c r="B77" s="205" t="s">
        <v>250</v>
      </c>
      <c r="C77" s="204">
        <v>200</v>
      </c>
      <c r="D77" s="206">
        <v>1.1499999999999999</v>
      </c>
      <c r="E77" s="206"/>
      <c r="F77" s="206">
        <v>12.03</v>
      </c>
      <c r="G77" s="206">
        <v>55.4</v>
      </c>
    </row>
    <row r="78" spans="1:27" x14ac:dyDescent="0.2">
      <c r="A78" s="207"/>
      <c r="B78" s="209" t="s">
        <v>11</v>
      </c>
      <c r="C78" s="207">
        <v>50</v>
      </c>
      <c r="D78" s="210">
        <v>3.8</v>
      </c>
      <c r="E78" s="210">
        <v>0.4</v>
      </c>
      <c r="F78" s="210">
        <v>24.6</v>
      </c>
      <c r="G78" s="210">
        <v>122.9</v>
      </c>
    </row>
    <row r="79" spans="1:27" x14ac:dyDescent="0.2">
      <c r="A79" s="248" t="s">
        <v>221</v>
      </c>
      <c r="B79" s="248"/>
      <c r="C79" s="201">
        <v>550</v>
      </c>
      <c r="D79" s="206"/>
      <c r="E79" s="206"/>
      <c r="F79" s="206"/>
      <c r="G79" s="206"/>
    </row>
    <row r="80" spans="1:27" ht="27.95" customHeight="1" x14ac:dyDescent="0.2">
      <c r="A80" s="243" t="s">
        <v>220</v>
      </c>
      <c r="B80" s="243"/>
      <c r="C80" s="243"/>
      <c r="D80" s="202">
        <f>D81</f>
        <v>21.26</v>
      </c>
      <c r="E80" s="202">
        <f>E81</f>
        <v>9.64</v>
      </c>
      <c r="F80" s="202">
        <f>F81</f>
        <v>94.199999999999989</v>
      </c>
      <c r="G80" s="202">
        <f>G81</f>
        <v>568.11</v>
      </c>
      <c r="H80" s="197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9"/>
    </row>
    <row r="81" spans="1:27" x14ac:dyDescent="0.2">
      <c r="A81" s="201"/>
      <c r="B81" s="203" t="s">
        <v>66</v>
      </c>
      <c r="C81" s="201"/>
      <c r="D81" s="202">
        <f>D82+D83+D84+D85</f>
        <v>21.26</v>
      </c>
      <c r="E81" s="202">
        <f t="shared" ref="E81:G81" si="10">E82+E83+E84+E85</f>
        <v>9.64</v>
      </c>
      <c r="F81" s="202">
        <f t="shared" si="10"/>
        <v>94.199999999999989</v>
      </c>
      <c r="G81" s="202">
        <f t="shared" si="10"/>
        <v>568.11</v>
      </c>
      <c r="H81" s="197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9"/>
    </row>
    <row r="82" spans="1:27" x14ac:dyDescent="0.2">
      <c r="A82" s="204" t="s">
        <v>249</v>
      </c>
      <c r="B82" s="205" t="s">
        <v>248</v>
      </c>
      <c r="C82" s="204" t="s">
        <v>313</v>
      </c>
      <c r="D82" s="206">
        <v>12.38</v>
      </c>
      <c r="E82" s="206">
        <v>5.61</v>
      </c>
      <c r="F82" s="206">
        <v>6.3</v>
      </c>
      <c r="G82" s="206">
        <v>125.21</v>
      </c>
      <c r="H82" s="186"/>
      <c r="I82" s="186"/>
      <c r="J82" s="186"/>
      <c r="K82" s="186"/>
      <c r="L82" s="186"/>
      <c r="M82" s="186"/>
      <c r="N82" s="186"/>
      <c r="O82" s="186"/>
      <c r="P82" s="182"/>
      <c r="Q82" s="186"/>
      <c r="R82" s="186"/>
      <c r="S82" s="186"/>
      <c r="T82" s="186"/>
      <c r="U82" s="186"/>
      <c r="V82" s="186"/>
      <c r="W82" s="186"/>
      <c r="X82" s="186"/>
      <c r="Y82" s="186"/>
      <c r="Z82" s="186"/>
    </row>
    <row r="83" spans="1:27" x14ac:dyDescent="0.2">
      <c r="A83" s="204" t="s">
        <v>171</v>
      </c>
      <c r="B83" s="205" t="s">
        <v>150</v>
      </c>
      <c r="C83" s="204">
        <v>200</v>
      </c>
      <c r="D83" s="206">
        <v>5.08</v>
      </c>
      <c r="E83" s="206">
        <v>3.63</v>
      </c>
      <c r="F83" s="206">
        <v>53.3</v>
      </c>
      <c r="G83" s="206">
        <v>278</v>
      </c>
      <c r="H83" s="186"/>
      <c r="I83" s="186"/>
      <c r="J83" s="186"/>
      <c r="K83" s="186"/>
      <c r="L83" s="186"/>
      <c r="M83" s="186"/>
      <c r="N83" s="182"/>
      <c r="O83" s="182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</row>
    <row r="84" spans="1:27" x14ac:dyDescent="0.2">
      <c r="A84" s="207" t="s">
        <v>164</v>
      </c>
      <c r="B84" s="205" t="s">
        <v>10</v>
      </c>
      <c r="C84" s="208">
        <v>200</v>
      </c>
      <c r="D84" s="206">
        <v>0</v>
      </c>
      <c r="E84" s="206">
        <v>0</v>
      </c>
      <c r="F84" s="206">
        <v>10</v>
      </c>
      <c r="G84" s="206">
        <v>42</v>
      </c>
      <c r="H84" s="186"/>
      <c r="I84" s="186"/>
      <c r="J84" s="182"/>
      <c r="K84" s="186"/>
      <c r="L84" s="186"/>
      <c r="M84" s="186"/>
      <c r="N84" s="186"/>
      <c r="O84" s="186"/>
      <c r="P84" s="182"/>
      <c r="Q84" s="182"/>
      <c r="R84" s="182"/>
      <c r="S84" s="182"/>
      <c r="T84" s="182"/>
      <c r="U84" s="182"/>
      <c r="V84" s="182"/>
      <c r="W84" s="186"/>
      <c r="X84" s="182"/>
      <c r="Y84" s="182"/>
      <c r="Z84" s="186"/>
    </row>
    <row r="85" spans="1:27" x14ac:dyDescent="0.2">
      <c r="A85" s="207"/>
      <c r="B85" s="209" t="s">
        <v>11</v>
      </c>
      <c r="C85" s="207">
        <v>50</v>
      </c>
      <c r="D85" s="210">
        <v>3.8</v>
      </c>
      <c r="E85" s="210">
        <v>0.4</v>
      </c>
      <c r="F85" s="210">
        <v>24.6</v>
      </c>
      <c r="G85" s="210">
        <v>122.9</v>
      </c>
      <c r="H85" s="186"/>
      <c r="I85" s="186"/>
      <c r="J85" s="182"/>
      <c r="K85" s="186"/>
      <c r="L85" s="186"/>
      <c r="M85" s="186"/>
      <c r="N85" s="186"/>
      <c r="O85" s="186"/>
      <c r="P85" s="182"/>
      <c r="Q85" s="182"/>
      <c r="R85" s="182"/>
      <c r="S85" s="182"/>
      <c r="T85" s="182"/>
      <c r="U85" s="182"/>
      <c r="V85" s="182"/>
      <c r="W85" s="186"/>
      <c r="X85" s="182"/>
      <c r="Y85" s="182"/>
      <c r="Z85" s="186"/>
    </row>
    <row r="86" spans="1:27" x14ac:dyDescent="0.2">
      <c r="A86" s="248" t="s">
        <v>221</v>
      </c>
      <c r="B86" s="248"/>
      <c r="C86" s="214">
        <v>550</v>
      </c>
      <c r="D86" s="204"/>
      <c r="E86" s="204"/>
      <c r="F86" s="204"/>
      <c r="G86" s="204"/>
      <c r="H86" s="198"/>
      <c r="I86" s="190"/>
      <c r="J86" s="191"/>
      <c r="K86" s="190"/>
      <c r="L86" s="190"/>
      <c r="M86" s="190"/>
      <c r="N86" s="192"/>
      <c r="O86" s="192"/>
      <c r="P86" s="191"/>
      <c r="Q86" s="191"/>
      <c r="R86" s="191"/>
      <c r="S86" s="191"/>
      <c r="T86" s="191"/>
      <c r="U86" s="191"/>
      <c r="V86" s="191"/>
      <c r="W86" s="192"/>
      <c r="X86" s="191"/>
      <c r="Y86" s="191"/>
      <c r="Z86" s="192"/>
    </row>
    <row r="87" spans="1:27" x14ac:dyDescent="0.2">
      <c r="A87" s="243" t="s">
        <v>251</v>
      </c>
      <c r="B87" s="243"/>
      <c r="C87" s="243"/>
      <c r="D87" s="202">
        <f>D88</f>
        <v>19.32</v>
      </c>
      <c r="E87" s="202">
        <f>E88</f>
        <v>23.13</v>
      </c>
      <c r="F87" s="202">
        <f>F88</f>
        <v>80.22</v>
      </c>
      <c r="G87" s="202">
        <f>G88</f>
        <v>621.15</v>
      </c>
    </row>
    <row r="88" spans="1:27" x14ac:dyDescent="0.2">
      <c r="A88" s="201"/>
      <c r="B88" s="203" t="s">
        <v>66</v>
      </c>
      <c r="C88" s="201"/>
      <c r="D88" s="202">
        <f>D89+D90+D91+D92+D93+D94</f>
        <v>19.32</v>
      </c>
      <c r="E88" s="202">
        <f t="shared" ref="E88:G88" si="11">E89+E90+E91+E92+E93+E94</f>
        <v>23.13</v>
      </c>
      <c r="F88" s="202">
        <f t="shared" si="11"/>
        <v>80.22</v>
      </c>
      <c r="G88" s="202">
        <f t="shared" si="11"/>
        <v>621.15</v>
      </c>
    </row>
    <row r="89" spans="1:27" x14ac:dyDescent="0.2">
      <c r="A89" s="204" t="s">
        <v>163</v>
      </c>
      <c r="B89" s="205" t="s">
        <v>35</v>
      </c>
      <c r="C89" s="204">
        <v>10</v>
      </c>
      <c r="D89" s="206">
        <v>2.6</v>
      </c>
      <c r="E89" s="206">
        <v>2.65</v>
      </c>
      <c r="F89" s="206">
        <v>0.35</v>
      </c>
      <c r="G89" s="206">
        <v>36.24</v>
      </c>
    </row>
    <row r="90" spans="1:27" x14ac:dyDescent="0.2">
      <c r="A90" s="204" t="s">
        <v>161</v>
      </c>
      <c r="B90" s="205" t="s">
        <v>135</v>
      </c>
      <c r="C90" s="204">
        <v>5</v>
      </c>
      <c r="D90" s="206">
        <v>0.05</v>
      </c>
      <c r="E90" s="206">
        <v>3.63</v>
      </c>
      <c r="F90" s="206">
        <v>7.0000000000000007E-2</v>
      </c>
      <c r="G90" s="206">
        <v>33.11</v>
      </c>
    </row>
    <row r="91" spans="1:27" ht="25.5" x14ac:dyDescent="0.2">
      <c r="A91" s="204" t="s">
        <v>162</v>
      </c>
      <c r="B91" s="205" t="s">
        <v>188</v>
      </c>
      <c r="C91" s="204" t="s">
        <v>316</v>
      </c>
      <c r="D91" s="206">
        <v>10.63</v>
      </c>
      <c r="E91" s="206">
        <v>11.81</v>
      </c>
      <c r="F91" s="206">
        <v>20.16</v>
      </c>
      <c r="G91" s="206">
        <v>229.46</v>
      </c>
    </row>
    <row r="92" spans="1:27" x14ac:dyDescent="0.2">
      <c r="A92" s="207"/>
      <c r="B92" s="205" t="s">
        <v>62</v>
      </c>
      <c r="C92" s="204">
        <v>40</v>
      </c>
      <c r="D92" s="206">
        <v>3</v>
      </c>
      <c r="E92" s="206">
        <v>4.72</v>
      </c>
      <c r="F92" s="206">
        <v>29.96</v>
      </c>
      <c r="G92" s="206">
        <v>182</v>
      </c>
    </row>
    <row r="93" spans="1:27" x14ac:dyDescent="0.2">
      <c r="A93" s="207" t="s">
        <v>164</v>
      </c>
      <c r="B93" s="205" t="s">
        <v>10</v>
      </c>
      <c r="C93" s="204">
        <v>200</v>
      </c>
      <c r="D93" s="206">
        <v>0</v>
      </c>
      <c r="E93" s="206">
        <v>0</v>
      </c>
      <c r="F93" s="206">
        <v>10</v>
      </c>
      <c r="G93" s="206">
        <v>42</v>
      </c>
    </row>
    <row r="94" spans="1:27" x14ac:dyDescent="0.2">
      <c r="A94" s="204"/>
      <c r="B94" s="205" t="s">
        <v>11</v>
      </c>
      <c r="C94" s="204">
        <v>40</v>
      </c>
      <c r="D94" s="206">
        <v>3.04</v>
      </c>
      <c r="E94" s="206">
        <v>0.32</v>
      </c>
      <c r="F94" s="206">
        <v>19.68</v>
      </c>
      <c r="G94" s="206">
        <v>98.34</v>
      </c>
    </row>
    <row r="95" spans="1:27" x14ac:dyDescent="0.2">
      <c r="A95" s="244" t="s">
        <v>221</v>
      </c>
      <c r="B95" s="245"/>
      <c r="C95" s="211">
        <v>550</v>
      </c>
      <c r="D95" s="210"/>
      <c r="E95" s="210"/>
      <c r="F95" s="210"/>
      <c r="G95" s="210" t="s">
        <v>231</v>
      </c>
    </row>
    <row r="96" spans="1:27" x14ac:dyDescent="0.2">
      <c r="A96" s="243" t="s">
        <v>252</v>
      </c>
      <c r="B96" s="243"/>
      <c r="C96" s="243"/>
      <c r="D96" s="202">
        <f>D97</f>
        <v>24.049999999999997</v>
      </c>
      <c r="E96" s="202">
        <f>E97</f>
        <v>19.839999999999996</v>
      </c>
      <c r="F96" s="202">
        <f>F97</f>
        <v>90.920000000000016</v>
      </c>
      <c r="G96" s="202">
        <f>G97</f>
        <v>653.56999999999994</v>
      </c>
    </row>
    <row r="97" spans="1:7" x14ac:dyDescent="0.2">
      <c r="A97" s="201"/>
      <c r="B97" s="203" t="s">
        <v>66</v>
      </c>
      <c r="C97" s="201"/>
      <c r="D97" s="202">
        <f>D98+D99+D100+D101+D102</f>
        <v>24.049999999999997</v>
      </c>
      <c r="E97" s="202">
        <f t="shared" ref="E97:G97" si="12">E98+E99+E100+E101+E102</f>
        <v>19.839999999999996</v>
      </c>
      <c r="F97" s="202">
        <f t="shared" si="12"/>
        <v>90.920000000000016</v>
      </c>
      <c r="G97" s="202">
        <f t="shared" si="12"/>
        <v>653.56999999999994</v>
      </c>
    </row>
    <row r="98" spans="1:7" x14ac:dyDescent="0.2">
      <c r="A98" s="204" t="s">
        <v>131</v>
      </c>
      <c r="B98" s="205" t="s">
        <v>141</v>
      </c>
      <c r="C98" s="204">
        <v>100</v>
      </c>
      <c r="D98" s="206">
        <v>13.2</v>
      </c>
      <c r="E98" s="206">
        <v>11.2</v>
      </c>
      <c r="F98" s="206">
        <v>17.8</v>
      </c>
      <c r="G98" s="206">
        <v>231.1</v>
      </c>
    </row>
    <row r="99" spans="1:7" x14ac:dyDescent="0.2">
      <c r="A99" s="207" t="s">
        <v>38</v>
      </c>
      <c r="B99" s="205" t="s">
        <v>36</v>
      </c>
      <c r="C99" s="204">
        <v>180</v>
      </c>
      <c r="D99" s="206">
        <v>5.72</v>
      </c>
      <c r="E99" s="206">
        <v>6.23</v>
      </c>
      <c r="F99" s="206">
        <v>35.6</v>
      </c>
      <c r="G99" s="206">
        <v>221.17</v>
      </c>
    </row>
    <row r="100" spans="1:7" x14ac:dyDescent="0.2">
      <c r="A100" s="208" t="s">
        <v>173</v>
      </c>
      <c r="B100" s="205" t="s">
        <v>158</v>
      </c>
      <c r="C100" s="204">
        <v>20</v>
      </c>
      <c r="D100" s="206">
        <v>0.18</v>
      </c>
      <c r="E100" s="206">
        <v>2.0099999999999998</v>
      </c>
      <c r="F100" s="206">
        <v>0.89</v>
      </c>
      <c r="G100" s="206">
        <v>23</v>
      </c>
    </row>
    <row r="101" spans="1:7" ht="25.5" x14ac:dyDescent="0.2">
      <c r="A101" s="204" t="s">
        <v>42</v>
      </c>
      <c r="B101" s="205" t="s">
        <v>250</v>
      </c>
      <c r="C101" s="204">
        <v>200</v>
      </c>
      <c r="D101" s="206">
        <v>1.1499999999999999</v>
      </c>
      <c r="E101" s="206"/>
      <c r="F101" s="206">
        <v>12.03</v>
      </c>
      <c r="G101" s="206">
        <v>55.4</v>
      </c>
    </row>
    <row r="102" spans="1:7" x14ac:dyDescent="0.2">
      <c r="A102" s="207"/>
      <c r="B102" s="209" t="s">
        <v>11</v>
      </c>
      <c r="C102" s="207">
        <v>50</v>
      </c>
      <c r="D102" s="210">
        <v>3.8</v>
      </c>
      <c r="E102" s="210">
        <v>0.4</v>
      </c>
      <c r="F102" s="210">
        <v>24.6</v>
      </c>
      <c r="G102" s="210">
        <v>122.9</v>
      </c>
    </row>
    <row r="103" spans="1:7" x14ac:dyDescent="0.2">
      <c r="A103" s="244" t="s">
        <v>221</v>
      </c>
      <c r="B103" s="245"/>
      <c r="C103" s="201">
        <f>SUM(C98:C102)</f>
        <v>550</v>
      </c>
      <c r="D103" s="206"/>
      <c r="E103" s="206"/>
      <c r="F103" s="206"/>
      <c r="G103" s="206"/>
    </row>
    <row r="104" spans="1:7" x14ac:dyDescent="0.2">
      <c r="A104" s="243" t="s">
        <v>253</v>
      </c>
      <c r="B104" s="243"/>
      <c r="C104" s="243"/>
      <c r="D104" s="202">
        <f>D105</f>
        <v>16.96</v>
      </c>
      <c r="E104" s="202">
        <f>E105</f>
        <v>22.499999999999996</v>
      </c>
      <c r="F104" s="202">
        <f>F105</f>
        <v>81.5</v>
      </c>
      <c r="G104" s="202">
        <f>G105</f>
        <v>607.32000000000005</v>
      </c>
    </row>
    <row r="105" spans="1:7" x14ac:dyDescent="0.2">
      <c r="A105" s="201"/>
      <c r="B105" s="203" t="s">
        <v>66</v>
      </c>
      <c r="C105" s="201"/>
      <c r="D105" s="202">
        <f>D106+D107+D108+D109+D110+D111</f>
        <v>16.96</v>
      </c>
      <c r="E105" s="202">
        <f t="shared" ref="E105:G105" si="13">E106+E107+E108+E109+E110+E111</f>
        <v>22.499999999999996</v>
      </c>
      <c r="F105" s="202">
        <f t="shared" si="13"/>
        <v>81.5</v>
      </c>
      <c r="G105" s="202">
        <f t="shared" si="13"/>
        <v>607.32000000000005</v>
      </c>
    </row>
    <row r="106" spans="1:7" x14ac:dyDescent="0.2">
      <c r="A106" s="227" t="s">
        <v>161</v>
      </c>
      <c r="B106" s="205" t="s">
        <v>135</v>
      </c>
      <c r="C106" s="204">
        <v>10</v>
      </c>
      <c r="D106" s="206">
        <v>0.1</v>
      </c>
      <c r="E106" s="206">
        <v>7.26</v>
      </c>
      <c r="F106" s="206">
        <v>0.14000000000000001</v>
      </c>
      <c r="G106" s="206">
        <v>66.22</v>
      </c>
    </row>
    <row r="107" spans="1:7" x14ac:dyDescent="0.2">
      <c r="A107" s="223" t="s">
        <v>297</v>
      </c>
      <c r="B107" s="225" t="s">
        <v>155</v>
      </c>
      <c r="C107" s="224">
        <v>40</v>
      </c>
      <c r="D107" s="224">
        <v>5.07</v>
      </c>
      <c r="E107" s="224">
        <v>4.5999999999999996</v>
      </c>
      <c r="F107" s="226">
        <v>0.28000000000000003</v>
      </c>
      <c r="G107" s="224">
        <v>62.84</v>
      </c>
    </row>
    <row r="108" spans="1:7" x14ac:dyDescent="0.2">
      <c r="A108" s="229" t="s">
        <v>300</v>
      </c>
      <c r="B108" s="230" t="s">
        <v>301</v>
      </c>
      <c r="C108" s="231" t="s">
        <v>309</v>
      </c>
      <c r="D108" s="232" t="s">
        <v>302</v>
      </c>
      <c r="E108" s="232" t="s">
        <v>303</v>
      </c>
      <c r="F108" s="232" t="s">
        <v>304</v>
      </c>
      <c r="G108" s="232" t="s">
        <v>305</v>
      </c>
    </row>
    <row r="109" spans="1:7" x14ac:dyDescent="0.2">
      <c r="A109" s="207"/>
      <c r="B109" s="205" t="s">
        <v>41</v>
      </c>
      <c r="C109" s="204">
        <v>100</v>
      </c>
      <c r="D109" s="206">
        <v>0.4</v>
      </c>
      <c r="E109" s="206">
        <v>0</v>
      </c>
      <c r="F109" s="206">
        <v>9.8000000000000007</v>
      </c>
      <c r="G109" s="206">
        <v>42.84</v>
      </c>
    </row>
    <row r="110" spans="1:7" x14ac:dyDescent="0.2">
      <c r="A110" s="274" t="s">
        <v>165</v>
      </c>
      <c r="B110" s="273" t="s">
        <v>51</v>
      </c>
      <c r="C110" s="274">
        <v>200</v>
      </c>
      <c r="D110" s="275">
        <v>1.99</v>
      </c>
      <c r="E110" s="275">
        <v>1.7</v>
      </c>
      <c r="F110" s="275">
        <v>18.600000000000001</v>
      </c>
      <c r="G110" s="275">
        <v>102.03</v>
      </c>
    </row>
    <row r="111" spans="1:7" x14ac:dyDescent="0.2">
      <c r="A111" s="207"/>
      <c r="B111" s="205" t="s">
        <v>11</v>
      </c>
      <c r="C111" s="204">
        <v>40</v>
      </c>
      <c r="D111" s="206">
        <v>3.04</v>
      </c>
      <c r="E111" s="206">
        <v>0.32</v>
      </c>
      <c r="F111" s="206">
        <v>19.68</v>
      </c>
      <c r="G111" s="206">
        <v>98.34</v>
      </c>
    </row>
    <row r="112" spans="1:7" x14ac:dyDescent="0.2">
      <c r="A112" s="244" t="s">
        <v>221</v>
      </c>
      <c r="B112" s="245"/>
      <c r="C112" s="201">
        <v>595</v>
      </c>
      <c r="D112" s="206"/>
      <c r="E112" s="206"/>
      <c r="F112" s="206"/>
      <c r="G112" s="206"/>
    </row>
    <row r="113" spans="1:7" x14ac:dyDescent="0.2">
      <c r="A113" s="243" t="s">
        <v>254</v>
      </c>
      <c r="B113" s="243"/>
      <c r="C113" s="243"/>
      <c r="D113" s="202">
        <f>D114</f>
        <v>17.059999999999999</v>
      </c>
      <c r="E113" s="202">
        <f>E114</f>
        <v>20.909999999999997</v>
      </c>
      <c r="F113" s="202">
        <f>F114</f>
        <v>87.06</v>
      </c>
      <c r="G113" s="202">
        <f>G114</f>
        <v>617.11</v>
      </c>
    </row>
    <row r="114" spans="1:7" x14ac:dyDescent="0.2">
      <c r="A114" s="201"/>
      <c r="B114" s="203" t="s">
        <v>66</v>
      </c>
      <c r="C114" s="201"/>
      <c r="D114" s="202">
        <f>D115+D116+D117+D118</f>
        <v>17.059999999999999</v>
      </c>
      <c r="E114" s="202">
        <f t="shared" ref="E114:G114" si="14">E115+E116+E117+E118</f>
        <v>20.909999999999997</v>
      </c>
      <c r="F114" s="202">
        <f t="shared" si="14"/>
        <v>87.06</v>
      </c>
      <c r="G114" s="202">
        <f t="shared" si="14"/>
        <v>617.11</v>
      </c>
    </row>
    <row r="115" spans="1:7" x14ac:dyDescent="0.2">
      <c r="A115" s="207" t="s">
        <v>43</v>
      </c>
      <c r="B115" s="205" t="s">
        <v>225</v>
      </c>
      <c r="C115" s="204" t="s">
        <v>313</v>
      </c>
      <c r="D115" s="206">
        <v>6.99</v>
      </c>
      <c r="E115" s="206">
        <v>10</v>
      </c>
      <c r="F115" s="206">
        <v>3.29</v>
      </c>
      <c r="G115" s="206">
        <v>131.12</v>
      </c>
    </row>
    <row r="116" spans="1:7" x14ac:dyDescent="0.2">
      <c r="A116" s="204" t="s">
        <v>34</v>
      </c>
      <c r="B116" s="205" t="s">
        <v>32</v>
      </c>
      <c r="C116" s="212">
        <v>200</v>
      </c>
      <c r="D116" s="206">
        <v>4.3499999999999996</v>
      </c>
      <c r="E116" s="206">
        <v>10.4</v>
      </c>
      <c r="F116" s="206">
        <v>29.32</v>
      </c>
      <c r="G116" s="206">
        <v>235</v>
      </c>
    </row>
    <row r="117" spans="1:7" x14ac:dyDescent="0.2">
      <c r="A117" s="207" t="s">
        <v>240</v>
      </c>
      <c r="B117" s="209" t="s">
        <v>261</v>
      </c>
      <c r="C117" s="204">
        <v>200</v>
      </c>
      <c r="D117" s="206">
        <v>1.92</v>
      </c>
      <c r="E117" s="206">
        <v>0.11</v>
      </c>
      <c r="F117" s="206">
        <v>29.85</v>
      </c>
      <c r="G117" s="206">
        <v>128.09</v>
      </c>
    </row>
    <row r="118" spans="1:7" x14ac:dyDescent="0.2">
      <c r="A118" s="207"/>
      <c r="B118" s="209" t="s">
        <v>11</v>
      </c>
      <c r="C118" s="207">
        <v>50</v>
      </c>
      <c r="D118" s="210">
        <v>3.8</v>
      </c>
      <c r="E118" s="210">
        <v>0.4</v>
      </c>
      <c r="F118" s="210">
        <v>24.6</v>
      </c>
      <c r="G118" s="210">
        <v>122.9</v>
      </c>
    </row>
    <row r="119" spans="1:7" x14ac:dyDescent="0.2">
      <c r="A119" s="244" t="s">
        <v>221</v>
      </c>
      <c r="B119" s="245"/>
      <c r="C119" s="214">
        <v>550</v>
      </c>
      <c r="D119" s="206"/>
      <c r="E119" s="206"/>
      <c r="F119" s="206"/>
      <c r="G119" s="206"/>
    </row>
    <row r="120" spans="1:7" x14ac:dyDescent="0.2">
      <c r="A120" s="243" t="s">
        <v>255</v>
      </c>
      <c r="B120" s="243"/>
      <c r="C120" s="243"/>
      <c r="D120" s="202">
        <f>D121</f>
        <v>14.670000000000002</v>
      </c>
      <c r="E120" s="202">
        <f>E121</f>
        <v>28.63</v>
      </c>
      <c r="F120" s="202">
        <f>F121</f>
        <v>62.43</v>
      </c>
      <c r="G120" s="202">
        <f>G121</f>
        <v>573.75</v>
      </c>
    </row>
    <row r="121" spans="1:7" x14ac:dyDescent="0.2">
      <c r="A121" s="201"/>
      <c r="B121" s="203" t="s">
        <v>66</v>
      </c>
      <c r="C121" s="201"/>
      <c r="D121" s="202">
        <f>D122+D123+D124+D125</f>
        <v>14.670000000000002</v>
      </c>
      <c r="E121" s="202">
        <f t="shared" ref="E121:G121" si="15">E122+E123+E124+E125</f>
        <v>28.63</v>
      </c>
      <c r="F121" s="202">
        <f t="shared" si="15"/>
        <v>62.43</v>
      </c>
      <c r="G121" s="202">
        <f t="shared" si="15"/>
        <v>573.75</v>
      </c>
    </row>
    <row r="122" spans="1:7" x14ac:dyDescent="0.2">
      <c r="A122" s="204" t="s">
        <v>244</v>
      </c>
      <c r="B122" s="205" t="s">
        <v>245</v>
      </c>
      <c r="C122" s="204">
        <v>100</v>
      </c>
      <c r="D122" s="213">
        <v>0.8</v>
      </c>
      <c r="E122" s="206">
        <v>0</v>
      </c>
      <c r="F122" s="206">
        <v>1.7</v>
      </c>
      <c r="G122" s="206">
        <v>10</v>
      </c>
    </row>
    <row r="123" spans="1:7" x14ac:dyDescent="0.2">
      <c r="A123" s="231" t="s">
        <v>232</v>
      </c>
      <c r="B123" s="230" t="s">
        <v>233</v>
      </c>
      <c r="C123" s="231" t="s">
        <v>311</v>
      </c>
      <c r="D123" s="232">
        <v>10.07</v>
      </c>
      <c r="E123" s="232">
        <v>28.23</v>
      </c>
      <c r="F123" s="232">
        <v>26.13</v>
      </c>
      <c r="G123" s="232">
        <v>398.85</v>
      </c>
    </row>
    <row r="124" spans="1:7" x14ac:dyDescent="0.2">
      <c r="A124" s="208" t="s">
        <v>164</v>
      </c>
      <c r="B124" s="205" t="s">
        <v>10</v>
      </c>
      <c r="C124" s="208">
        <v>200</v>
      </c>
      <c r="D124" s="206">
        <v>0</v>
      </c>
      <c r="E124" s="206">
        <v>0</v>
      </c>
      <c r="F124" s="206">
        <v>10</v>
      </c>
      <c r="G124" s="206">
        <v>42</v>
      </c>
    </row>
    <row r="125" spans="1:7" x14ac:dyDescent="0.2">
      <c r="A125" s="207"/>
      <c r="B125" s="209" t="s">
        <v>11</v>
      </c>
      <c r="C125" s="207">
        <v>50</v>
      </c>
      <c r="D125" s="210">
        <v>3.8</v>
      </c>
      <c r="E125" s="210">
        <v>0.4</v>
      </c>
      <c r="F125" s="210">
        <v>24.6</v>
      </c>
      <c r="G125" s="210">
        <v>122.9</v>
      </c>
    </row>
    <row r="126" spans="1:7" x14ac:dyDescent="0.2">
      <c r="A126" s="244" t="s">
        <v>221</v>
      </c>
      <c r="B126" s="245"/>
      <c r="C126" s="201">
        <v>550</v>
      </c>
      <c r="D126" s="206"/>
      <c r="E126" s="206"/>
      <c r="F126" s="206"/>
      <c r="G126" s="206"/>
    </row>
    <row r="127" spans="1:7" x14ac:dyDescent="0.2">
      <c r="A127" s="243" t="s">
        <v>256</v>
      </c>
      <c r="B127" s="243"/>
      <c r="C127" s="243"/>
      <c r="D127" s="202">
        <f>D128</f>
        <v>13.350000000000001</v>
      </c>
      <c r="E127" s="202">
        <f t="shared" ref="E127:G127" si="16">E128</f>
        <v>6.7600000000000007</v>
      </c>
      <c r="F127" s="202">
        <f t="shared" si="16"/>
        <v>93.52000000000001</v>
      </c>
      <c r="G127" s="202">
        <f t="shared" si="16"/>
        <v>510.73</v>
      </c>
    </row>
    <row r="128" spans="1:7" x14ac:dyDescent="0.2">
      <c r="A128" s="201"/>
      <c r="B128" s="203" t="s">
        <v>66</v>
      </c>
      <c r="C128" s="201"/>
      <c r="D128" s="202">
        <f>D129+D130+D131+D132</f>
        <v>13.350000000000001</v>
      </c>
      <c r="E128" s="202">
        <f t="shared" ref="E128:G128" si="17">E129+E130+E131+E132</f>
        <v>6.7600000000000007</v>
      </c>
      <c r="F128" s="202">
        <f t="shared" si="17"/>
        <v>93.52000000000001</v>
      </c>
      <c r="G128" s="202">
        <f t="shared" si="17"/>
        <v>510.73</v>
      </c>
    </row>
    <row r="129" spans="1:7" x14ac:dyDescent="0.2">
      <c r="A129" s="207"/>
      <c r="B129" s="205" t="s">
        <v>41</v>
      </c>
      <c r="C129" s="204">
        <v>100</v>
      </c>
      <c r="D129" s="206">
        <v>0.4</v>
      </c>
      <c r="E129" s="206">
        <v>0</v>
      </c>
      <c r="F129" s="206">
        <v>9.8000000000000007</v>
      </c>
      <c r="G129" s="206">
        <v>42.84</v>
      </c>
    </row>
    <row r="130" spans="1:7" ht="25.5" x14ac:dyDescent="0.2">
      <c r="A130" s="204" t="s">
        <v>162</v>
      </c>
      <c r="B130" s="205" t="s">
        <v>189</v>
      </c>
      <c r="C130" s="204" t="s">
        <v>312</v>
      </c>
      <c r="D130" s="206">
        <v>7.16</v>
      </c>
      <c r="E130" s="206">
        <v>4.66</v>
      </c>
      <c r="F130" s="206">
        <v>40.520000000000003</v>
      </c>
      <c r="G130" s="206">
        <v>242.96</v>
      </c>
    </row>
    <row r="131" spans="1:7" x14ac:dyDescent="0.2">
      <c r="A131" s="204" t="s">
        <v>165</v>
      </c>
      <c r="B131" s="205" t="s">
        <v>51</v>
      </c>
      <c r="C131" s="204">
        <v>200</v>
      </c>
      <c r="D131" s="206">
        <v>1.99</v>
      </c>
      <c r="E131" s="206">
        <v>1.7</v>
      </c>
      <c r="F131" s="206">
        <v>18.600000000000001</v>
      </c>
      <c r="G131" s="206">
        <v>102.03</v>
      </c>
    </row>
    <row r="132" spans="1:7" x14ac:dyDescent="0.2">
      <c r="A132" s="207"/>
      <c r="B132" s="209" t="s">
        <v>11</v>
      </c>
      <c r="C132" s="207">
        <v>50</v>
      </c>
      <c r="D132" s="210">
        <v>3.8</v>
      </c>
      <c r="E132" s="210">
        <v>0.4</v>
      </c>
      <c r="F132" s="210">
        <v>24.6</v>
      </c>
      <c r="G132" s="210">
        <v>122.9</v>
      </c>
    </row>
    <row r="133" spans="1:7" x14ac:dyDescent="0.2">
      <c r="A133" s="244" t="s">
        <v>221</v>
      </c>
      <c r="B133" s="245"/>
      <c r="C133" s="211">
        <v>553</v>
      </c>
      <c r="D133" s="210"/>
      <c r="E133" s="210"/>
      <c r="F133" s="210"/>
      <c r="G133" s="210"/>
    </row>
    <row r="134" spans="1:7" x14ac:dyDescent="0.2">
      <c r="A134" s="243" t="s">
        <v>257</v>
      </c>
      <c r="B134" s="243"/>
      <c r="C134" s="243"/>
      <c r="D134" s="202">
        <f>D135</f>
        <v>19.78</v>
      </c>
      <c r="E134" s="202">
        <f>E135</f>
        <v>39.159999999999997</v>
      </c>
      <c r="F134" s="202">
        <f>F135</f>
        <v>96.13</v>
      </c>
      <c r="G134" s="202">
        <f>G135</f>
        <v>832.48</v>
      </c>
    </row>
    <row r="135" spans="1:7" x14ac:dyDescent="0.2">
      <c r="A135" s="201"/>
      <c r="B135" s="203" t="s">
        <v>66</v>
      </c>
      <c r="C135" s="201"/>
      <c r="D135" s="202">
        <f>D136+D137+D138+D139</f>
        <v>19.78</v>
      </c>
      <c r="E135" s="202">
        <f t="shared" ref="E135:G135" si="18">E136+E137+E138+E139</f>
        <v>39.159999999999997</v>
      </c>
      <c r="F135" s="202">
        <f t="shared" si="18"/>
        <v>96.13</v>
      </c>
      <c r="G135" s="202">
        <f t="shared" si="18"/>
        <v>832.48</v>
      </c>
    </row>
    <row r="136" spans="1:7" x14ac:dyDescent="0.2">
      <c r="A136" s="207" t="s">
        <v>226</v>
      </c>
      <c r="B136" s="205" t="s">
        <v>228</v>
      </c>
      <c r="C136" s="204" t="s">
        <v>318</v>
      </c>
      <c r="D136" s="206">
        <v>12.49</v>
      </c>
      <c r="E136" s="206">
        <v>20.399999999999999</v>
      </c>
      <c r="F136" s="206">
        <v>22</v>
      </c>
      <c r="G136" s="206">
        <v>321.60000000000002</v>
      </c>
    </row>
    <row r="137" spans="1:7" x14ac:dyDescent="0.2">
      <c r="A137" s="233"/>
      <c r="B137" s="234" t="s">
        <v>182</v>
      </c>
      <c r="C137" s="235">
        <v>60</v>
      </c>
      <c r="D137" s="236">
        <v>2.34</v>
      </c>
      <c r="E137" s="236">
        <v>18.36</v>
      </c>
      <c r="F137" s="236">
        <v>37.5</v>
      </c>
      <c r="G137" s="236">
        <v>332.58</v>
      </c>
    </row>
    <row r="138" spans="1:7" ht="25.5" x14ac:dyDescent="0.2">
      <c r="A138" s="204" t="s">
        <v>42</v>
      </c>
      <c r="B138" s="205" t="s">
        <v>250</v>
      </c>
      <c r="C138" s="204">
        <v>200</v>
      </c>
      <c r="D138" s="206">
        <v>1.1499999999999999</v>
      </c>
      <c r="E138" s="206"/>
      <c r="F138" s="206">
        <v>12.03</v>
      </c>
      <c r="G138" s="206">
        <v>55.4</v>
      </c>
    </row>
    <row r="139" spans="1:7" x14ac:dyDescent="0.2">
      <c r="A139" s="207"/>
      <c r="B139" s="205" t="s">
        <v>11</v>
      </c>
      <c r="C139" s="207">
        <v>50</v>
      </c>
      <c r="D139" s="210">
        <v>3.8</v>
      </c>
      <c r="E139" s="210">
        <v>0.4</v>
      </c>
      <c r="F139" s="210">
        <v>24.6</v>
      </c>
      <c r="G139" s="210">
        <v>122.9</v>
      </c>
    </row>
    <row r="140" spans="1:7" x14ac:dyDescent="0.2">
      <c r="A140" s="244" t="s">
        <v>221</v>
      </c>
      <c r="B140" s="245"/>
      <c r="C140" s="211">
        <v>560</v>
      </c>
      <c r="D140" s="210"/>
      <c r="E140" s="210"/>
      <c r="F140" s="210"/>
      <c r="G140" s="210"/>
    </row>
    <row r="141" spans="1:7" x14ac:dyDescent="0.2">
      <c r="A141" s="243" t="s">
        <v>258</v>
      </c>
      <c r="B141" s="243"/>
      <c r="C141" s="243"/>
      <c r="D141" s="202">
        <f>D142</f>
        <v>22.259999999999998</v>
      </c>
      <c r="E141" s="202">
        <f>E142</f>
        <v>29.810000000000002</v>
      </c>
      <c r="F141" s="202">
        <f>F142</f>
        <v>83.63</v>
      </c>
      <c r="G141" s="202">
        <f>G142</f>
        <v>700.9899999999999</v>
      </c>
    </row>
    <row r="142" spans="1:7" x14ac:dyDescent="0.2">
      <c r="A142" s="201"/>
      <c r="B142" s="203" t="s">
        <v>66</v>
      </c>
      <c r="C142" s="201"/>
      <c r="D142" s="202">
        <f>D143+D144+D145+D146</f>
        <v>22.259999999999998</v>
      </c>
      <c r="E142" s="202">
        <f t="shared" ref="E142:G142" si="19">E143+E144+E145+E146</f>
        <v>29.810000000000002</v>
      </c>
      <c r="F142" s="202">
        <f t="shared" si="19"/>
        <v>83.63</v>
      </c>
      <c r="G142" s="202">
        <f t="shared" si="19"/>
        <v>700.9899999999999</v>
      </c>
    </row>
    <row r="143" spans="1:7" x14ac:dyDescent="0.2">
      <c r="A143" s="204" t="s">
        <v>263</v>
      </c>
      <c r="B143" s="205" t="s">
        <v>262</v>
      </c>
      <c r="C143" s="204" t="s">
        <v>319</v>
      </c>
      <c r="D143" s="206">
        <v>13.2</v>
      </c>
      <c r="E143" s="206">
        <v>23.3</v>
      </c>
      <c r="F143" s="206">
        <v>6.18</v>
      </c>
      <c r="G143" s="206">
        <v>292.52999999999997</v>
      </c>
    </row>
    <row r="144" spans="1:7" x14ac:dyDescent="0.2">
      <c r="A144" s="207" t="s">
        <v>38</v>
      </c>
      <c r="B144" s="205" t="s">
        <v>36</v>
      </c>
      <c r="C144" s="204">
        <v>180</v>
      </c>
      <c r="D144" s="206">
        <v>5.72</v>
      </c>
      <c r="E144" s="206">
        <v>6.23</v>
      </c>
      <c r="F144" s="206">
        <v>35.6</v>
      </c>
      <c r="G144" s="206">
        <v>221.17</v>
      </c>
    </row>
    <row r="145" spans="1:7" x14ac:dyDescent="0.2">
      <c r="A145" s="207" t="s">
        <v>266</v>
      </c>
      <c r="B145" s="205" t="s">
        <v>264</v>
      </c>
      <c r="C145" s="204">
        <v>200</v>
      </c>
      <c r="D145" s="206">
        <v>0.68</v>
      </c>
      <c r="E145" s="206">
        <v>0</v>
      </c>
      <c r="F145" s="206">
        <v>24.63</v>
      </c>
      <c r="G145" s="206">
        <v>101.24</v>
      </c>
    </row>
    <row r="146" spans="1:7" x14ac:dyDescent="0.2">
      <c r="A146" s="204"/>
      <c r="B146" s="205" t="s">
        <v>11</v>
      </c>
      <c r="C146" s="204">
        <v>35</v>
      </c>
      <c r="D146" s="206">
        <v>2.66</v>
      </c>
      <c r="E146" s="206">
        <v>0.28000000000000003</v>
      </c>
      <c r="F146" s="206">
        <v>17.22</v>
      </c>
      <c r="G146" s="206">
        <v>86.05</v>
      </c>
    </row>
    <row r="147" spans="1:7" x14ac:dyDescent="0.2">
      <c r="A147" s="244" t="s">
        <v>221</v>
      </c>
      <c r="B147" s="245"/>
      <c r="C147" s="214">
        <v>565</v>
      </c>
      <c r="D147" s="206"/>
      <c r="E147" s="206"/>
      <c r="F147" s="206"/>
      <c r="G147" s="206"/>
    </row>
    <row r="148" spans="1:7" x14ac:dyDescent="0.2">
      <c r="A148" s="243" t="s">
        <v>259</v>
      </c>
      <c r="B148" s="243"/>
      <c r="C148" s="243"/>
      <c r="D148" s="202">
        <f>D149</f>
        <v>19.930000000000003</v>
      </c>
      <c r="E148" s="202">
        <f>E149</f>
        <v>24.839999999999996</v>
      </c>
      <c r="F148" s="202">
        <f>F149</f>
        <v>85.710000000000008</v>
      </c>
      <c r="G148" s="202">
        <f>G149</f>
        <v>657.57</v>
      </c>
    </row>
    <row r="149" spans="1:7" x14ac:dyDescent="0.2">
      <c r="A149" s="201"/>
      <c r="B149" s="203" t="s">
        <v>66</v>
      </c>
      <c r="C149" s="201"/>
      <c r="D149" s="202">
        <f>D150+D151+D152+D153+D154</f>
        <v>19.930000000000003</v>
      </c>
      <c r="E149" s="202">
        <f t="shared" ref="E149:G149" si="20">E150+E151+E152+E153+E154</f>
        <v>24.839999999999996</v>
      </c>
      <c r="F149" s="202">
        <f t="shared" si="20"/>
        <v>85.710000000000008</v>
      </c>
      <c r="G149" s="202">
        <f t="shared" si="20"/>
        <v>657.57</v>
      </c>
    </row>
    <row r="150" spans="1:7" x14ac:dyDescent="0.2">
      <c r="A150" s="204" t="s">
        <v>267</v>
      </c>
      <c r="B150" s="205" t="s">
        <v>268</v>
      </c>
      <c r="C150" s="204">
        <v>100</v>
      </c>
      <c r="D150" s="206">
        <v>11.31</v>
      </c>
      <c r="E150" s="206">
        <v>12.38</v>
      </c>
      <c r="F150" s="206">
        <v>11.3</v>
      </c>
      <c r="G150" s="206">
        <v>201.8</v>
      </c>
    </row>
    <row r="151" spans="1:7" x14ac:dyDescent="0.2">
      <c r="A151" s="204" t="s">
        <v>132</v>
      </c>
      <c r="B151" s="205" t="s">
        <v>133</v>
      </c>
      <c r="C151" s="204">
        <v>180</v>
      </c>
      <c r="D151" s="206">
        <v>3.32</v>
      </c>
      <c r="E151" s="206">
        <v>9.6999999999999993</v>
      </c>
      <c r="F151" s="206">
        <v>24.83</v>
      </c>
      <c r="G151" s="206">
        <v>199.87</v>
      </c>
    </row>
    <row r="152" spans="1:7" x14ac:dyDescent="0.2">
      <c r="A152" s="207"/>
      <c r="B152" s="205" t="s">
        <v>62</v>
      </c>
      <c r="C152" s="204">
        <v>20</v>
      </c>
      <c r="D152" s="206">
        <v>1.5</v>
      </c>
      <c r="E152" s="206">
        <v>2.36</v>
      </c>
      <c r="F152" s="206">
        <v>14.98</v>
      </c>
      <c r="G152" s="206">
        <v>91</v>
      </c>
    </row>
    <row r="153" spans="1:7" x14ac:dyDescent="0.2">
      <c r="A153" s="208" t="s">
        <v>164</v>
      </c>
      <c r="B153" s="205" t="s">
        <v>10</v>
      </c>
      <c r="C153" s="208">
        <v>200</v>
      </c>
      <c r="D153" s="206">
        <v>0</v>
      </c>
      <c r="E153" s="206">
        <v>0</v>
      </c>
      <c r="F153" s="206">
        <v>10</v>
      </c>
      <c r="G153" s="206">
        <v>42</v>
      </c>
    </row>
    <row r="154" spans="1:7" x14ac:dyDescent="0.2">
      <c r="A154" s="207"/>
      <c r="B154" s="205" t="s">
        <v>11</v>
      </c>
      <c r="C154" s="207">
        <v>50</v>
      </c>
      <c r="D154" s="210">
        <v>3.8</v>
      </c>
      <c r="E154" s="210">
        <v>0.4</v>
      </c>
      <c r="F154" s="210">
        <v>24.6</v>
      </c>
      <c r="G154" s="210">
        <v>122.9</v>
      </c>
    </row>
    <row r="155" spans="1:7" x14ac:dyDescent="0.2">
      <c r="A155" s="244" t="s">
        <v>221</v>
      </c>
      <c r="B155" s="245"/>
      <c r="C155" s="201">
        <f>SUM(C150:C154)</f>
        <v>550</v>
      </c>
      <c r="D155" s="206"/>
      <c r="E155" s="206"/>
      <c r="F155" s="206"/>
      <c r="G155" s="206"/>
    </row>
    <row r="156" spans="1:7" x14ac:dyDescent="0.2">
      <c r="A156" s="243" t="s">
        <v>260</v>
      </c>
      <c r="B156" s="243"/>
      <c r="C156" s="243"/>
      <c r="D156" s="202">
        <f>D157</f>
        <v>38.029999999999994</v>
      </c>
      <c r="E156" s="202">
        <f>E157</f>
        <v>15.47</v>
      </c>
      <c r="F156" s="202">
        <f>F157</f>
        <v>87.87</v>
      </c>
      <c r="G156" s="202">
        <f>G157</f>
        <v>652.94999999999993</v>
      </c>
    </row>
    <row r="157" spans="1:7" x14ac:dyDescent="0.2">
      <c r="A157" s="201"/>
      <c r="B157" s="203" t="s">
        <v>66</v>
      </c>
      <c r="C157" s="201"/>
      <c r="D157" s="202">
        <f>D158+D159+D160+D161</f>
        <v>38.029999999999994</v>
      </c>
      <c r="E157" s="202">
        <f t="shared" ref="E157:G157" si="21">E158+E159+E160+E161</f>
        <v>15.47</v>
      </c>
      <c r="F157" s="202">
        <f t="shared" si="21"/>
        <v>87.87</v>
      </c>
      <c r="G157" s="202">
        <f t="shared" si="21"/>
        <v>652.94999999999993</v>
      </c>
    </row>
    <row r="158" spans="1:7" x14ac:dyDescent="0.2">
      <c r="A158" s="207"/>
      <c r="B158" s="205" t="s">
        <v>41</v>
      </c>
      <c r="C158" s="204">
        <v>120</v>
      </c>
      <c r="D158" s="206">
        <v>0.48</v>
      </c>
      <c r="E158" s="206">
        <v>0</v>
      </c>
      <c r="F158" s="206">
        <v>11.76</v>
      </c>
      <c r="G158" s="206">
        <v>51.4</v>
      </c>
    </row>
    <row r="159" spans="1:7" ht="25.5" x14ac:dyDescent="0.2">
      <c r="A159" s="204" t="s">
        <v>39</v>
      </c>
      <c r="B159" s="215" t="s">
        <v>224</v>
      </c>
      <c r="C159" s="216" t="s">
        <v>320</v>
      </c>
      <c r="D159" s="217">
        <v>33.75</v>
      </c>
      <c r="E159" s="217">
        <v>15.07</v>
      </c>
      <c r="F159" s="217">
        <v>41.51</v>
      </c>
      <c r="G159" s="217">
        <v>436.65</v>
      </c>
    </row>
    <row r="160" spans="1:7" x14ac:dyDescent="0.2">
      <c r="A160" s="207" t="s">
        <v>164</v>
      </c>
      <c r="B160" s="205" t="s">
        <v>10</v>
      </c>
      <c r="C160" s="208">
        <v>200</v>
      </c>
      <c r="D160" s="206">
        <v>0</v>
      </c>
      <c r="E160" s="206">
        <v>0</v>
      </c>
      <c r="F160" s="206">
        <v>10</v>
      </c>
      <c r="G160" s="206">
        <v>42</v>
      </c>
    </row>
    <row r="161" spans="1:7" x14ac:dyDescent="0.2">
      <c r="A161" s="207"/>
      <c r="B161" s="205" t="s">
        <v>11</v>
      </c>
      <c r="C161" s="207">
        <v>50</v>
      </c>
      <c r="D161" s="210">
        <v>3.8</v>
      </c>
      <c r="E161" s="210">
        <v>0.4</v>
      </c>
      <c r="F161" s="210">
        <v>24.6</v>
      </c>
      <c r="G161" s="210">
        <v>122.9</v>
      </c>
    </row>
    <row r="162" spans="1:7" x14ac:dyDescent="0.2">
      <c r="A162" s="244" t="s">
        <v>221</v>
      </c>
      <c r="B162" s="245"/>
      <c r="C162" s="214">
        <v>550</v>
      </c>
      <c r="D162" s="204"/>
      <c r="E162" s="204"/>
      <c r="F162" s="204"/>
      <c r="G162" s="204"/>
    </row>
  </sheetData>
  <mergeCells count="47">
    <mergeCell ref="A86:B86"/>
    <mergeCell ref="A1:G2"/>
    <mergeCell ref="A3:G4"/>
    <mergeCell ref="A5:A6"/>
    <mergeCell ref="B5:B6"/>
    <mergeCell ref="C5:C6"/>
    <mergeCell ref="A58:C58"/>
    <mergeCell ref="A19:C19"/>
    <mergeCell ref="A26:C26"/>
    <mergeCell ref="A33:C33"/>
    <mergeCell ref="A41:C41"/>
    <mergeCell ref="A49:C49"/>
    <mergeCell ref="A65:C65"/>
    <mergeCell ref="A73:C73"/>
    <mergeCell ref="A80:C80"/>
    <mergeCell ref="D5:F5"/>
    <mergeCell ref="G5:G6"/>
    <mergeCell ref="A8:C8"/>
    <mergeCell ref="A18:B18"/>
    <mergeCell ref="A25:B25"/>
    <mergeCell ref="A32:B32"/>
    <mergeCell ref="A79:B79"/>
    <mergeCell ref="A40:B40"/>
    <mergeCell ref="A48:B48"/>
    <mergeCell ref="A57:B57"/>
    <mergeCell ref="A64:B64"/>
    <mergeCell ref="A72:B72"/>
    <mergeCell ref="A87:C87"/>
    <mergeCell ref="A95:B95"/>
    <mergeCell ref="A96:C96"/>
    <mergeCell ref="A103:B103"/>
    <mergeCell ref="A104:C104"/>
    <mergeCell ref="A112:B112"/>
    <mergeCell ref="A113:C113"/>
    <mergeCell ref="A119:B119"/>
    <mergeCell ref="A120:C120"/>
    <mergeCell ref="A126:B126"/>
    <mergeCell ref="A127:C127"/>
    <mergeCell ref="A133:B133"/>
    <mergeCell ref="A134:C134"/>
    <mergeCell ref="A140:B140"/>
    <mergeCell ref="A141:C141"/>
    <mergeCell ref="A147:B147"/>
    <mergeCell ref="A148:C148"/>
    <mergeCell ref="A155:B155"/>
    <mergeCell ref="A156:C156"/>
    <mergeCell ref="A162:B162"/>
  </mergeCells>
  <pageMargins left="0.75" right="0.75" top="1" bottom="1" header="0.5" footer="0.5"/>
  <pageSetup paperSize="9" scale="9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312"/>
  <sheetViews>
    <sheetView tabSelected="1" topLeftCell="A177" zoomScale="112" zoomScaleNormal="112" workbookViewId="0">
      <selection activeCell="A199" sqref="A199:G199"/>
    </sheetView>
  </sheetViews>
  <sheetFormatPr defaultRowHeight="12.75" x14ac:dyDescent="0.2"/>
  <cols>
    <col min="1" max="1" width="11" style="186" customWidth="1"/>
    <col min="2" max="2" width="36.140625" style="194" customWidth="1"/>
    <col min="3" max="3" width="11.28515625" style="186" customWidth="1"/>
    <col min="4" max="4" width="7.28515625" style="186" customWidth="1"/>
    <col min="5" max="5" width="7.7109375" style="186" customWidth="1"/>
    <col min="6" max="6" width="7.42578125" style="186" customWidth="1"/>
    <col min="7" max="7" width="11.5703125" style="186" customWidth="1"/>
    <col min="8" max="16384" width="9.140625" style="183"/>
  </cols>
  <sheetData>
    <row r="1" spans="1:7" ht="12.75" customHeight="1" x14ac:dyDescent="0.2">
      <c r="A1" s="241" t="s">
        <v>269</v>
      </c>
      <c r="B1" s="241"/>
      <c r="C1" s="241"/>
      <c r="D1" s="241"/>
      <c r="E1" s="241"/>
      <c r="F1" s="241"/>
      <c r="G1" s="241"/>
    </row>
    <row r="2" spans="1:7" ht="15.75" customHeight="1" x14ac:dyDescent="0.2">
      <c r="A2" s="241"/>
      <c r="B2" s="241"/>
      <c r="C2" s="241"/>
      <c r="D2" s="241"/>
      <c r="E2" s="241"/>
      <c r="F2" s="241"/>
      <c r="G2" s="241"/>
    </row>
    <row r="3" spans="1:7" ht="47.25" customHeight="1" x14ac:dyDescent="0.2">
      <c r="A3" s="246" t="s">
        <v>324</v>
      </c>
      <c r="B3" s="246"/>
      <c r="C3" s="246"/>
      <c r="D3" s="246"/>
      <c r="E3" s="246"/>
      <c r="F3" s="246"/>
      <c r="G3" s="246"/>
    </row>
    <row r="4" spans="1:7" ht="90" customHeight="1" x14ac:dyDescent="0.2">
      <c r="A4" s="247"/>
      <c r="B4" s="247"/>
      <c r="C4" s="247"/>
      <c r="D4" s="247"/>
      <c r="E4" s="247"/>
      <c r="F4" s="247"/>
      <c r="G4" s="247"/>
    </row>
    <row r="5" spans="1:7" ht="33.75" customHeight="1" x14ac:dyDescent="0.2">
      <c r="A5" s="242" t="s">
        <v>208</v>
      </c>
      <c r="B5" s="242" t="s">
        <v>209</v>
      </c>
      <c r="C5" s="242" t="s">
        <v>210</v>
      </c>
      <c r="D5" s="242" t="s">
        <v>211</v>
      </c>
      <c r="E5" s="242"/>
      <c r="F5" s="242"/>
      <c r="G5" s="242" t="s">
        <v>23</v>
      </c>
    </row>
    <row r="6" spans="1:7" ht="34.5" customHeight="1" x14ac:dyDescent="0.2">
      <c r="A6" s="242"/>
      <c r="B6" s="242"/>
      <c r="C6" s="242"/>
      <c r="D6" s="201" t="s">
        <v>17</v>
      </c>
      <c r="E6" s="201" t="s">
        <v>19</v>
      </c>
      <c r="F6" s="201" t="s">
        <v>21</v>
      </c>
      <c r="G6" s="242"/>
    </row>
    <row r="7" spans="1:7" x14ac:dyDescent="0.2">
      <c r="A7" s="201" t="s">
        <v>2</v>
      </c>
      <c r="B7" s="201" t="s">
        <v>8</v>
      </c>
      <c r="C7" s="201" t="s">
        <v>15</v>
      </c>
      <c r="D7" s="201" t="s">
        <v>18</v>
      </c>
      <c r="E7" s="201" t="s">
        <v>20</v>
      </c>
      <c r="F7" s="201" t="s">
        <v>22</v>
      </c>
      <c r="G7" s="201" t="s">
        <v>24</v>
      </c>
    </row>
    <row r="8" spans="1:7" ht="27.95" customHeight="1" x14ac:dyDescent="0.2">
      <c r="A8" s="250" t="s">
        <v>212</v>
      </c>
      <c r="B8" s="251"/>
      <c r="C8" s="252"/>
      <c r="D8" s="202">
        <f>D9+D19</f>
        <v>38.5</v>
      </c>
      <c r="E8" s="202">
        <f t="shared" ref="E8:F8" si="0">E9+E19</f>
        <v>64.359999999999985</v>
      </c>
      <c r="F8" s="202">
        <f t="shared" si="0"/>
        <v>194.53</v>
      </c>
      <c r="G8" s="202">
        <f>G9+G19</f>
        <v>1534.4299999999998</v>
      </c>
    </row>
    <row r="9" spans="1:7" x14ac:dyDescent="0.2">
      <c r="A9" s="201"/>
      <c r="B9" s="203" t="s">
        <v>66</v>
      </c>
      <c r="C9" s="201"/>
      <c r="D9" s="202">
        <f>D10+D11+D12+D13+D14+D15</f>
        <v>14.75</v>
      </c>
      <c r="E9" s="202">
        <f t="shared" ref="E9:G9" si="1">E10+E11+E12+E13+E14+E15</f>
        <v>20.22</v>
      </c>
      <c r="F9" s="202">
        <f t="shared" si="1"/>
        <v>92.34</v>
      </c>
      <c r="G9" s="202">
        <f t="shared" si="1"/>
        <v>625.14</v>
      </c>
    </row>
    <row r="10" spans="1:7" x14ac:dyDescent="0.2">
      <c r="A10" s="204" t="s">
        <v>163</v>
      </c>
      <c r="B10" s="205" t="s">
        <v>35</v>
      </c>
      <c r="C10" s="204">
        <v>10</v>
      </c>
      <c r="D10" s="206">
        <v>2.6</v>
      </c>
      <c r="E10" s="206">
        <v>2.65</v>
      </c>
      <c r="F10" s="206">
        <v>0.35</v>
      </c>
      <c r="G10" s="206">
        <v>36.24</v>
      </c>
    </row>
    <row r="11" spans="1:7" x14ac:dyDescent="0.2">
      <c r="A11" s="204" t="s">
        <v>161</v>
      </c>
      <c r="B11" s="205" t="s">
        <v>135</v>
      </c>
      <c r="C11" s="204">
        <v>5</v>
      </c>
      <c r="D11" s="206">
        <v>0.05</v>
      </c>
      <c r="E11" s="206">
        <v>3.63</v>
      </c>
      <c r="F11" s="206">
        <v>7.0000000000000007E-2</v>
      </c>
      <c r="G11" s="206">
        <v>33.11</v>
      </c>
    </row>
    <row r="12" spans="1:7" ht="25.5" x14ac:dyDescent="0.2">
      <c r="A12" s="204" t="s">
        <v>162</v>
      </c>
      <c r="B12" s="205" t="s">
        <v>185</v>
      </c>
      <c r="C12" s="204" t="s">
        <v>316</v>
      </c>
      <c r="D12" s="206">
        <v>6.06</v>
      </c>
      <c r="E12" s="206">
        <v>8.9</v>
      </c>
      <c r="F12" s="206">
        <v>32.28</v>
      </c>
      <c r="G12" s="206">
        <v>233.45</v>
      </c>
    </row>
    <row r="13" spans="1:7" x14ac:dyDescent="0.2">
      <c r="A13" s="207"/>
      <c r="B13" s="205" t="s">
        <v>62</v>
      </c>
      <c r="C13" s="204">
        <v>40</v>
      </c>
      <c r="D13" s="206">
        <v>3</v>
      </c>
      <c r="E13" s="206">
        <v>4.72</v>
      </c>
      <c r="F13" s="206">
        <v>29.96</v>
      </c>
      <c r="G13" s="206">
        <v>182</v>
      </c>
    </row>
    <row r="14" spans="1:7" x14ac:dyDescent="0.2">
      <c r="A14" s="207" t="s">
        <v>164</v>
      </c>
      <c r="B14" s="205" t="s">
        <v>10</v>
      </c>
      <c r="C14" s="204">
        <v>200</v>
      </c>
      <c r="D14" s="206">
        <v>0</v>
      </c>
      <c r="E14" s="206">
        <v>0</v>
      </c>
      <c r="F14" s="206">
        <v>10</v>
      </c>
      <c r="G14" s="206">
        <v>42</v>
      </c>
    </row>
    <row r="15" spans="1:7" x14ac:dyDescent="0.2">
      <c r="A15" s="204"/>
      <c r="B15" s="205" t="s">
        <v>11</v>
      </c>
      <c r="C15" s="204">
        <v>40</v>
      </c>
      <c r="D15" s="206">
        <v>3.04</v>
      </c>
      <c r="E15" s="206">
        <v>0.32</v>
      </c>
      <c r="F15" s="206">
        <v>19.68</v>
      </c>
      <c r="G15" s="206">
        <v>98.34</v>
      </c>
    </row>
    <row r="16" spans="1:7" ht="12.75" hidden="1" customHeight="1" x14ac:dyDescent="0.2">
      <c r="A16" s="208"/>
      <c r="B16" s="205"/>
      <c r="C16" s="208"/>
      <c r="D16" s="206"/>
      <c r="E16" s="206"/>
      <c r="F16" s="206"/>
      <c r="G16" s="206"/>
    </row>
    <row r="17" spans="1:7" ht="12.75" hidden="1" customHeight="1" x14ac:dyDescent="0.2">
      <c r="A17" s="207"/>
      <c r="B17" s="209"/>
      <c r="C17" s="207"/>
      <c r="D17" s="210"/>
      <c r="E17" s="210"/>
      <c r="F17" s="210"/>
      <c r="G17" s="210"/>
    </row>
    <row r="18" spans="1:7" x14ac:dyDescent="0.2">
      <c r="A18" s="248" t="s">
        <v>221</v>
      </c>
      <c r="B18" s="248"/>
      <c r="C18" s="211">
        <v>550</v>
      </c>
      <c r="D18" s="210"/>
      <c r="E18" s="210"/>
      <c r="F18" s="210"/>
      <c r="G18" s="210"/>
    </row>
    <row r="19" spans="1:7" x14ac:dyDescent="0.2">
      <c r="A19" s="207"/>
      <c r="B19" s="219" t="s">
        <v>67</v>
      </c>
      <c r="C19" s="211"/>
      <c r="D19" s="218">
        <f>D20+D21+D22+D23+D24</f>
        <v>23.75</v>
      </c>
      <c r="E19" s="218">
        <f t="shared" ref="E19:G19" si="2">E20+E21+E22+E23+E24</f>
        <v>44.139999999999993</v>
      </c>
      <c r="F19" s="218">
        <f t="shared" si="2"/>
        <v>102.19</v>
      </c>
      <c r="G19" s="218">
        <f t="shared" si="2"/>
        <v>909.29</v>
      </c>
    </row>
    <row r="20" spans="1:7" ht="39.75" customHeight="1" x14ac:dyDescent="0.2">
      <c r="A20" s="233" t="s">
        <v>306</v>
      </c>
      <c r="B20" s="234" t="s">
        <v>307</v>
      </c>
      <c r="C20" s="233">
        <v>100</v>
      </c>
      <c r="D20" s="236">
        <v>1.2</v>
      </c>
      <c r="E20" s="236">
        <v>10.08</v>
      </c>
      <c r="F20" s="236">
        <v>8.6</v>
      </c>
      <c r="G20" s="236">
        <v>129.80000000000001</v>
      </c>
    </row>
    <row r="21" spans="1:7" ht="15" customHeight="1" x14ac:dyDescent="0.2">
      <c r="A21" s="204" t="s">
        <v>166</v>
      </c>
      <c r="B21" s="205" t="s">
        <v>201</v>
      </c>
      <c r="C21" s="204">
        <v>250</v>
      </c>
      <c r="D21" s="206">
        <v>5.1100000000000003</v>
      </c>
      <c r="E21" s="206">
        <v>13.26</v>
      </c>
      <c r="F21" s="206">
        <v>16.93</v>
      </c>
      <c r="G21" s="206">
        <v>207.51</v>
      </c>
    </row>
    <row r="22" spans="1:7" x14ac:dyDescent="0.2">
      <c r="A22" s="207" t="s">
        <v>226</v>
      </c>
      <c r="B22" s="205" t="s">
        <v>228</v>
      </c>
      <c r="C22" s="204" t="s">
        <v>311</v>
      </c>
      <c r="D22" s="206">
        <v>12.49</v>
      </c>
      <c r="E22" s="206">
        <v>20.399999999999999</v>
      </c>
      <c r="F22" s="206">
        <v>40.03</v>
      </c>
      <c r="G22" s="206">
        <v>393.68</v>
      </c>
    </row>
    <row r="23" spans="1:7" x14ac:dyDescent="0.2">
      <c r="A23" s="204" t="s">
        <v>42</v>
      </c>
      <c r="B23" s="205" t="s">
        <v>270</v>
      </c>
      <c r="C23" s="204">
        <v>200</v>
      </c>
      <c r="D23" s="206">
        <v>1.1499999999999999</v>
      </c>
      <c r="E23" s="206"/>
      <c r="F23" s="206">
        <v>12.03</v>
      </c>
      <c r="G23" s="206">
        <v>55.4</v>
      </c>
    </row>
    <row r="24" spans="1:7" x14ac:dyDescent="0.2">
      <c r="A24" s="207"/>
      <c r="B24" s="209" t="s">
        <v>11</v>
      </c>
      <c r="C24" s="207">
        <v>50</v>
      </c>
      <c r="D24" s="210">
        <v>3.8</v>
      </c>
      <c r="E24" s="210">
        <v>0.4</v>
      </c>
      <c r="F24" s="210">
        <v>24.6</v>
      </c>
      <c r="G24" s="210">
        <v>122.9</v>
      </c>
    </row>
    <row r="25" spans="1:7" x14ac:dyDescent="0.2">
      <c r="A25" s="244" t="s">
        <v>221</v>
      </c>
      <c r="B25" s="245"/>
      <c r="C25" s="211">
        <v>800</v>
      </c>
      <c r="D25" s="210"/>
      <c r="E25" s="210"/>
      <c r="F25" s="210"/>
      <c r="G25" s="210"/>
    </row>
    <row r="26" spans="1:7" ht="27.95" customHeight="1" x14ac:dyDescent="0.2">
      <c r="A26" s="250" t="s">
        <v>213</v>
      </c>
      <c r="B26" s="251"/>
      <c r="C26" s="252"/>
      <c r="D26" s="202">
        <f t="shared" ref="D26:F26" si="3">D27+D33</f>
        <v>37.852499999999992</v>
      </c>
      <c r="E26" s="202">
        <f t="shared" si="3"/>
        <v>61.077499999999993</v>
      </c>
      <c r="F26" s="202">
        <f t="shared" si="3"/>
        <v>215.3075</v>
      </c>
      <c r="G26" s="202">
        <f>G27+G33</f>
        <v>1590.6399999999999</v>
      </c>
    </row>
    <row r="27" spans="1:7" x14ac:dyDescent="0.2">
      <c r="A27" s="201"/>
      <c r="B27" s="203" t="s">
        <v>66</v>
      </c>
      <c r="C27" s="201"/>
      <c r="D27" s="202">
        <f>D28+D29+D30+D31</f>
        <v>15.682499999999997</v>
      </c>
      <c r="E27" s="202">
        <f t="shared" ref="E27:G27" si="4">E28+E29+E30+E31</f>
        <v>7.6875</v>
      </c>
      <c r="F27" s="202">
        <f t="shared" si="4"/>
        <v>118.13749999999999</v>
      </c>
      <c r="G27" s="202">
        <f t="shared" si="4"/>
        <v>621.37</v>
      </c>
    </row>
    <row r="28" spans="1:7" ht="25.5" x14ac:dyDescent="0.2">
      <c r="A28" s="204" t="s">
        <v>162</v>
      </c>
      <c r="B28" s="205" t="s">
        <v>186</v>
      </c>
      <c r="C28" s="204" t="s">
        <v>321</v>
      </c>
      <c r="D28" s="206">
        <f>7.81*1.25</f>
        <v>9.7624999999999993</v>
      </c>
      <c r="E28" s="206">
        <f>4.55*1.25</f>
        <v>5.6875</v>
      </c>
      <c r="F28" s="206">
        <f>33.47*1.25</f>
        <v>41.837499999999999</v>
      </c>
      <c r="G28" s="206">
        <v>267.91000000000003</v>
      </c>
    </row>
    <row r="29" spans="1:7" x14ac:dyDescent="0.2">
      <c r="A29" s="207"/>
      <c r="B29" s="205" t="s">
        <v>294</v>
      </c>
      <c r="C29" s="204">
        <v>60</v>
      </c>
      <c r="D29" s="206">
        <v>2.88</v>
      </c>
      <c r="E29" s="206">
        <v>1.68</v>
      </c>
      <c r="F29" s="206">
        <v>46.62</v>
      </c>
      <c r="G29" s="206">
        <v>213.12</v>
      </c>
    </row>
    <row r="30" spans="1:7" x14ac:dyDescent="0.2">
      <c r="A30" s="272" t="s">
        <v>164</v>
      </c>
      <c r="B30" s="273" t="s">
        <v>10</v>
      </c>
      <c r="C30" s="274">
        <v>200</v>
      </c>
      <c r="D30" s="275">
        <v>0</v>
      </c>
      <c r="E30" s="275">
        <v>0</v>
      </c>
      <c r="F30" s="275">
        <v>10</v>
      </c>
      <c r="G30" s="275">
        <v>42</v>
      </c>
    </row>
    <row r="31" spans="1:7" x14ac:dyDescent="0.2">
      <c r="A31" s="204"/>
      <c r="B31" s="205" t="s">
        <v>11</v>
      </c>
      <c r="C31" s="204">
        <v>40</v>
      </c>
      <c r="D31" s="206">
        <v>3.04</v>
      </c>
      <c r="E31" s="206">
        <v>0.32</v>
      </c>
      <c r="F31" s="206">
        <v>19.68</v>
      </c>
      <c r="G31" s="206">
        <v>98.34</v>
      </c>
    </row>
    <row r="32" spans="1:7" x14ac:dyDescent="0.2">
      <c r="A32" s="244" t="s">
        <v>221</v>
      </c>
      <c r="B32" s="245"/>
      <c r="C32" s="201">
        <v>553</v>
      </c>
      <c r="D32" s="206"/>
      <c r="E32" s="206"/>
      <c r="F32" s="206"/>
      <c r="G32" s="206"/>
    </row>
    <row r="33" spans="1:7" x14ac:dyDescent="0.2">
      <c r="A33" s="204"/>
      <c r="B33" s="219" t="s">
        <v>67</v>
      </c>
      <c r="C33" s="201"/>
      <c r="D33" s="202">
        <f>D34+D35+D36+D37+D38+D39</f>
        <v>22.169999999999998</v>
      </c>
      <c r="E33" s="202">
        <f t="shared" ref="E33:G33" si="5">E34+E35+E36+E37+E38+E39</f>
        <v>53.389999999999993</v>
      </c>
      <c r="F33" s="202">
        <f t="shared" si="5"/>
        <v>97.17</v>
      </c>
      <c r="G33" s="202">
        <f t="shared" si="5"/>
        <v>969.26999999999987</v>
      </c>
    </row>
    <row r="34" spans="1:7" x14ac:dyDescent="0.2">
      <c r="A34" s="204" t="s">
        <v>139</v>
      </c>
      <c r="B34" s="205" t="s">
        <v>140</v>
      </c>
      <c r="C34" s="204">
        <v>100</v>
      </c>
      <c r="D34" s="206">
        <v>1.5</v>
      </c>
      <c r="E34" s="206">
        <v>0.1</v>
      </c>
      <c r="F34" s="206">
        <v>8.8000000000000007</v>
      </c>
      <c r="G34" s="206">
        <v>45</v>
      </c>
    </row>
    <row r="35" spans="1:7" x14ac:dyDescent="0.2">
      <c r="A35" s="204" t="s">
        <v>167</v>
      </c>
      <c r="B35" s="205" t="s">
        <v>271</v>
      </c>
      <c r="C35" s="204">
        <v>250</v>
      </c>
      <c r="D35" s="206">
        <v>5.71</v>
      </c>
      <c r="E35" s="206">
        <v>15.3</v>
      </c>
      <c r="F35" s="206">
        <v>23.8</v>
      </c>
      <c r="G35" s="206">
        <v>255.75</v>
      </c>
    </row>
    <row r="36" spans="1:7" x14ac:dyDescent="0.2">
      <c r="A36" s="207" t="s">
        <v>43</v>
      </c>
      <c r="B36" s="205" t="s">
        <v>225</v>
      </c>
      <c r="C36" s="204" t="s">
        <v>313</v>
      </c>
      <c r="D36" s="206">
        <v>8.99</v>
      </c>
      <c r="E36" s="206">
        <v>33.909999999999997</v>
      </c>
      <c r="F36" s="206">
        <v>3.29</v>
      </c>
      <c r="G36" s="206">
        <v>354.31</v>
      </c>
    </row>
    <row r="37" spans="1:7" x14ac:dyDescent="0.2">
      <c r="A37" s="204" t="s">
        <v>238</v>
      </c>
      <c r="B37" s="205" t="s">
        <v>272</v>
      </c>
      <c r="C37" s="204">
        <v>180</v>
      </c>
      <c r="D37" s="206">
        <v>3.77</v>
      </c>
      <c r="E37" s="206">
        <v>3.92</v>
      </c>
      <c r="F37" s="206">
        <v>26.81</v>
      </c>
      <c r="G37" s="206">
        <v>163.80000000000001</v>
      </c>
    </row>
    <row r="38" spans="1:7" x14ac:dyDescent="0.2">
      <c r="A38" s="272" t="s">
        <v>266</v>
      </c>
      <c r="B38" s="273" t="s">
        <v>264</v>
      </c>
      <c r="C38" s="274">
        <v>200</v>
      </c>
      <c r="D38" s="275">
        <v>0.68</v>
      </c>
      <c r="E38" s="275">
        <v>0</v>
      </c>
      <c r="F38" s="275">
        <v>24.63</v>
      </c>
      <c r="G38" s="275">
        <v>101.24</v>
      </c>
    </row>
    <row r="39" spans="1:7" x14ac:dyDescent="0.2">
      <c r="A39" s="204"/>
      <c r="B39" s="205" t="s">
        <v>11</v>
      </c>
      <c r="C39" s="204">
        <v>20</v>
      </c>
      <c r="D39" s="206">
        <v>1.52</v>
      </c>
      <c r="E39" s="206">
        <v>0.16</v>
      </c>
      <c r="F39" s="206">
        <v>9.84</v>
      </c>
      <c r="G39" s="206">
        <v>49.17</v>
      </c>
    </row>
    <row r="40" spans="1:7" x14ac:dyDescent="0.2">
      <c r="A40" s="244" t="s">
        <v>221</v>
      </c>
      <c r="B40" s="245"/>
      <c r="C40" s="201">
        <v>850</v>
      </c>
      <c r="D40" s="206"/>
      <c r="E40" s="206"/>
      <c r="F40" s="206"/>
      <c r="G40" s="206"/>
    </row>
    <row r="41" spans="1:7" ht="27.95" customHeight="1" x14ac:dyDescent="0.2">
      <c r="A41" s="250" t="s">
        <v>214</v>
      </c>
      <c r="B41" s="251"/>
      <c r="C41" s="252"/>
      <c r="D41" s="202">
        <f>D42+D48</f>
        <v>50.970700000000001</v>
      </c>
      <c r="E41" s="202">
        <f t="shared" ref="E41:F41" si="6">E42+E48</f>
        <v>40.503999999999998</v>
      </c>
      <c r="F41" s="202">
        <f t="shared" si="6"/>
        <v>187.8811</v>
      </c>
      <c r="G41" s="202">
        <f>G42+G48</f>
        <v>1364.5650000000001</v>
      </c>
    </row>
    <row r="42" spans="1:7" x14ac:dyDescent="0.2">
      <c r="A42" s="201"/>
      <c r="B42" s="203" t="s">
        <v>66</v>
      </c>
      <c r="C42" s="201"/>
      <c r="D42" s="202">
        <f>D43+D44+D45+D46</f>
        <v>12.68</v>
      </c>
      <c r="E42" s="202">
        <f t="shared" ref="E42:G42" si="7">E43+E44+E45+E46</f>
        <v>8.4</v>
      </c>
      <c r="F42" s="202">
        <f t="shared" si="7"/>
        <v>80.5</v>
      </c>
      <c r="G42" s="202">
        <f t="shared" si="7"/>
        <v>467.12500000000006</v>
      </c>
    </row>
    <row r="43" spans="1:7" x14ac:dyDescent="0.2">
      <c r="A43" s="204"/>
      <c r="B43" s="205" t="s">
        <v>41</v>
      </c>
      <c r="C43" s="204">
        <v>100</v>
      </c>
      <c r="D43" s="206">
        <v>0.4</v>
      </c>
      <c r="E43" s="206">
        <v>0</v>
      </c>
      <c r="F43" s="206">
        <v>9.8000000000000007</v>
      </c>
      <c r="G43" s="206">
        <v>42.84</v>
      </c>
    </row>
    <row r="44" spans="1:7" ht="25.5" x14ac:dyDescent="0.2">
      <c r="A44" s="204" t="s">
        <v>162</v>
      </c>
      <c r="B44" s="205" t="s">
        <v>188</v>
      </c>
      <c r="C44" s="204" t="s">
        <v>312</v>
      </c>
      <c r="D44" s="206">
        <v>8.48</v>
      </c>
      <c r="E44" s="206">
        <v>8</v>
      </c>
      <c r="F44" s="206">
        <v>36.1</v>
      </c>
      <c r="G44" s="206">
        <v>259.36</v>
      </c>
    </row>
    <row r="45" spans="1:7" ht="21.75" customHeight="1" x14ac:dyDescent="0.2">
      <c r="A45" s="207" t="s">
        <v>164</v>
      </c>
      <c r="B45" s="205" t="s">
        <v>10</v>
      </c>
      <c r="C45" s="204">
        <v>200</v>
      </c>
      <c r="D45" s="206">
        <v>0</v>
      </c>
      <c r="E45" s="206">
        <v>0</v>
      </c>
      <c r="F45" s="206">
        <v>10</v>
      </c>
      <c r="G45" s="206">
        <v>42</v>
      </c>
    </row>
    <row r="46" spans="1:7" x14ac:dyDescent="0.2">
      <c r="A46" s="204"/>
      <c r="B46" s="205" t="s">
        <v>11</v>
      </c>
      <c r="C46" s="204">
        <v>50</v>
      </c>
      <c r="D46" s="206">
        <f>3.04*1.25</f>
        <v>3.8</v>
      </c>
      <c r="E46" s="206">
        <f>0.32*1.25</f>
        <v>0.4</v>
      </c>
      <c r="F46" s="206">
        <f>19.68*1.25</f>
        <v>24.6</v>
      </c>
      <c r="G46" s="206">
        <f>98.34*1.25</f>
        <v>122.92500000000001</v>
      </c>
    </row>
    <row r="47" spans="1:7" x14ac:dyDescent="0.2">
      <c r="A47" s="244" t="s">
        <v>221</v>
      </c>
      <c r="B47" s="245"/>
      <c r="C47" s="201">
        <v>553</v>
      </c>
      <c r="D47" s="206"/>
      <c r="E47" s="206"/>
      <c r="F47" s="206"/>
      <c r="G47" s="206"/>
    </row>
    <row r="48" spans="1:7" x14ac:dyDescent="0.2">
      <c r="A48" s="204"/>
      <c r="B48" s="219" t="s">
        <v>67</v>
      </c>
      <c r="C48" s="201"/>
      <c r="D48" s="202">
        <f>D49+D50+D51+D52+D53+D54</f>
        <v>38.290700000000001</v>
      </c>
      <c r="E48" s="202">
        <f t="shared" ref="E48:G48" si="8">E49+E50+E51+E52+E53+E54</f>
        <v>32.103999999999999</v>
      </c>
      <c r="F48" s="202">
        <f t="shared" si="8"/>
        <v>107.3811</v>
      </c>
      <c r="G48" s="202">
        <f t="shared" si="8"/>
        <v>897.43999999999994</v>
      </c>
    </row>
    <row r="49" spans="1:7" x14ac:dyDescent="0.2">
      <c r="A49" s="204" t="s">
        <v>82</v>
      </c>
      <c r="B49" s="205" t="s">
        <v>83</v>
      </c>
      <c r="C49" s="204">
        <v>100</v>
      </c>
      <c r="D49" s="206">
        <f>1.21*1.67</f>
        <v>2.0206999999999997</v>
      </c>
      <c r="E49" s="206">
        <f>6.2*1.67</f>
        <v>10.353999999999999</v>
      </c>
      <c r="F49" s="206">
        <f>12.33*1.67</f>
        <v>20.591100000000001</v>
      </c>
      <c r="G49" s="206">
        <f>113*1.67</f>
        <v>188.70999999999998</v>
      </c>
    </row>
    <row r="50" spans="1:7" x14ac:dyDescent="0.2">
      <c r="A50" s="204" t="s">
        <v>117</v>
      </c>
      <c r="B50" s="205" t="s">
        <v>200</v>
      </c>
      <c r="C50" s="204">
        <v>250</v>
      </c>
      <c r="D50" s="206">
        <v>3.3</v>
      </c>
      <c r="E50" s="206">
        <v>4.45</v>
      </c>
      <c r="F50" s="206">
        <v>14.7</v>
      </c>
      <c r="G50" s="206">
        <v>116.25</v>
      </c>
    </row>
    <row r="51" spans="1:7" x14ac:dyDescent="0.2">
      <c r="A51" s="204" t="s">
        <v>267</v>
      </c>
      <c r="B51" s="205" t="s">
        <v>268</v>
      </c>
      <c r="C51" s="204">
        <v>100</v>
      </c>
      <c r="D51" s="206">
        <v>11.31</v>
      </c>
      <c r="E51" s="206">
        <v>12.38</v>
      </c>
      <c r="F51" s="206">
        <v>11.3</v>
      </c>
      <c r="G51" s="206">
        <v>201.8</v>
      </c>
    </row>
    <row r="52" spans="1:7" x14ac:dyDescent="0.2">
      <c r="A52" s="207" t="s">
        <v>134</v>
      </c>
      <c r="B52" s="205" t="s">
        <v>148</v>
      </c>
      <c r="C52" s="204">
        <v>180</v>
      </c>
      <c r="D52" s="206">
        <v>19.510000000000002</v>
      </c>
      <c r="E52" s="206">
        <v>4.84</v>
      </c>
      <c r="F52" s="206">
        <v>40.76</v>
      </c>
      <c r="G52" s="206">
        <v>296.76</v>
      </c>
    </row>
    <row r="53" spans="1:7" x14ac:dyDescent="0.2">
      <c r="A53" s="204" t="s">
        <v>42</v>
      </c>
      <c r="B53" s="205" t="s">
        <v>270</v>
      </c>
      <c r="C53" s="204">
        <v>200</v>
      </c>
      <c r="D53" s="206">
        <v>1.1499999999999999</v>
      </c>
      <c r="E53" s="206"/>
      <c r="F53" s="206">
        <v>12.03</v>
      </c>
      <c r="G53" s="206">
        <v>55.4</v>
      </c>
    </row>
    <row r="54" spans="1:7" x14ac:dyDescent="0.2">
      <c r="A54" s="204"/>
      <c r="B54" s="205" t="s">
        <v>37</v>
      </c>
      <c r="C54" s="204">
        <v>20</v>
      </c>
      <c r="D54" s="206">
        <v>1</v>
      </c>
      <c r="E54" s="206">
        <v>0.08</v>
      </c>
      <c r="F54" s="206">
        <v>8</v>
      </c>
      <c r="G54" s="206">
        <v>38.520000000000003</v>
      </c>
    </row>
    <row r="55" spans="1:7" x14ac:dyDescent="0.2">
      <c r="A55" s="244" t="s">
        <v>221</v>
      </c>
      <c r="B55" s="245"/>
      <c r="C55" s="201">
        <f>SUM(C49:C54)</f>
        <v>850</v>
      </c>
      <c r="D55" s="206"/>
      <c r="E55" s="206"/>
      <c r="F55" s="206"/>
      <c r="G55" s="206"/>
    </row>
    <row r="56" spans="1:7" ht="27.95" customHeight="1" x14ac:dyDescent="0.2">
      <c r="A56" s="250" t="s">
        <v>215</v>
      </c>
      <c r="B56" s="251"/>
      <c r="C56" s="252"/>
      <c r="D56" s="202">
        <f t="shared" ref="D56:F56" si="9">D57+D63</f>
        <v>41.725000000000001</v>
      </c>
      <c r="E56" s="202">
        <f t="shared" si="9"/>
        <v>52.412500000000001</v>
      </c>
      <c r="F56" s="202">
        <f t="shared" si="9"/>
        <v>212.6</v>
      </c>
      <c r="G56" s="202">
        <f>G57+G63</f>
        <v>1528.76</v>
      </c>
    </row>
    <row r="57" spans="1:7" x14ac:dyDescent="0.2">
      <c r="A57" s="201"/>
      <c r="B57" s="203" t="s">
        <v>66</v>
      </c>
      <c r="C57" s="201"/>
      <c r="D57" s="202">
        <f>D58+D59+D60+D61</f>
        <v>20.715</v>
      </c>
      <c r="E57" s="202">
        <f t="shared" ref="E57:G57" si="10">E58+E59+E60+E61</f>
        <v>11.9125</v>
      </c>
      <c r="F57" s="202">
        <f t="shared" si="10"/>
        <v>145.31</v>
      </c>
      <c r="G57" s="202">
        <f t="shared" si="10"/>
        <v>798.16</v>
      </c>
    </row>
    <row r="58" spans="1:7" x14ac:dyDescent="0.2">
      <c r="A58" s="207" t="s">
        <v>295</v>
      </c>
      <c r="B58" s="205" t="s">
        <v>178</v>
      </c>
      <c r="C58" s="204">
        <v>100</v>
      </c>
      <c r="D58" s="206">
        <v>8.1999999999999993</v>
      </c>
      <c r="E58" s="206">
        <v>6.33</v>
      </c>
      <c r="F58" s="206">
        <v>60.27</v>
      </c>
      <c r="G58" s="206">
        <v>344.5</v>
      </c>
    </row>
    <row r="59" spans="1:7" ht="25.5" x14ac:dyDescent="0.2">
      <c r="A59" s="204" t="s">
        <v>162</v>
      </c>
      <c r="B59" s="205" t="s">
        <v>187</v>
      </c>
      <c r="C59" s="204" t="s">
        <v>321</v>
      </c>
      <c r="D59" s="206">
        <f>7.26*1.25</f>
        <v>9.0749999999999993</v>
      </c>
      <c r="E59" s="206">
        <f>4.25*1.25</f>
        <v>5.3125</v>
      </c>
      <c r="F59" s="206">
        <f>36.28*1.25</f>
        <v>45.35</v>
      </c>
      <c r="G59" s="206">
        <v>276.39999999999998</v>
      </c>
    </row>
    <row r="60" spans="1:7" x14ac:dyDescent="0.2">
      <c r="A60" s="207" t="s">
        <v>240</v>
      </c>
      <c r="B60" s="209" t="s">
        <v>261</v>
      </c>
      <c r="C60" s="204">
        <v>200</v>
      </c>
      <c r="D60" s="206">
        <v>1.92</v>
      </c>
      <c r="E60" s="206">
        <v>0.11</v>
      </c>
      <c r="F60" s="206">
        <v>29.85</v>
      </c>
      <c r="G60" s="206">
        <v>128.09</v>
      </c>
    </row>
    <row r="61" spans="1:7" ht="15" customHeight="1" x14ac:dyDescent="0.2">
      <c r="A61" s="204"/>
      <c r="B61" s="205" t="s">
        <v>11</v>
      </c>
      <c r="C61" s="204">
        <v>20</v>
      </c>
      <c r="D61" s="206">
        <v>1.52</v>
      </c>
      <c r="E61" s="206">
        <v>0.16</v>
      </c>
      <c r="F61" s="206">
        <v>9.84</v>
      </c>
      <c r="G61" s="206">
        <v>49.17</v>
      </c>
    </row>
    <row r="62" spans="1:7" ht="15" customHeight="1" x14ac:dyDescent="0.2">
      <c r="A62" s="244" t="s">
        <v>221</v>
      </c>
      <c r="B62" s="245"/>
      <c r="C62" s="201">
        <v>573</v>
      </c>
      <c r="D62" s="206"/>
      <c r="E62" s="206"/>
      <c r="F62" s="206"/>
      <c r="G62" s="206"/>
    </row>
    <row r="63" spans="1:7" ht="15" customHeight="1" x14ac:dyDescent="0.2">
      <c r="A63" s="204"/>
      <c r="B63" s="219" t="s">
        <v>67</v>
      </c>
      <c r="C63" s="201"/>
      <c r="D63" s="202">
        <f>D64+D65+D66+D67+D68</f>
        <v>21.01</v>
      </c>
      <c r="E63" s="202">
        <f t="shared" ref="E63:G63" si="11">E64+E65+E66+E67+E68</f>
        <v>40.5</v>
      </c>
      <c r="F63" s="202">
        <f t="shared" si="11"/>
        <v>67.289999999999992</v>
      </c>
      <c r="G63" s="202">
        <f t="shared" si="11"/>
        <v>730.6</v>
      </c>
    </row>
    <row r="64" spans="1:7" ht="15" customHeight="1" x14ac:dyDescent="0.2">
      <c r="A64" s="204" t="s">
        <v>244</v>
      </c>
      <c r="B64" s="205" t="s">
        <v>245</v>
      </c>
      <c r="C64" s="204">
        <v>100</v>
      </c>
      <c r="D64" s="213">
        <v>0.8</v>
      </c>
      <c r="E64" s="206">
        <v>0</v>
      </c>
      <c r="F64" s="206">
        <v>1.7</v>
      </c>
      <c r="G64" s="206">
        <v>10</v>
      </c>
    </row>
    <row r="65" spans="1:7" ht="30" customHeight="1" x14ac:dyDescent="0.2">
      <c r="A65" s="204" t="s">
        <v>124</v>
      </c>
      <c r="B65" s="205" t="s">
        <v>273</v>
      </c>
      <c r="C65" s="204">
        <v>250</v>
      </c>
      <c r="D65" s="206">
        <v>4.95</v>
      </c>
      <c r="E65" s="206">
        <v>6.08</v>
      </c>
      <c r="F65" s="206">
        <v>21.26</v>
      </c>
      <c r="G65" s="206">
        <v>164.76</v>
      </c>
    </row>
    <row r="66" spans="1:7" ht="15" customHeight="1" x14ac:dyDescent="0.2">
      <c r="A66" s="204" t="s">
        <v>207</v>
      </c>
      <c r="B66" s="205" t="s">
        <v>227</v>
      </c>
      <c r="C66" s="204" t="s">
        <v>311</v>
      </c>
      <c r="D66" s="206">
        <v>11.46</v>
      </c>
      <c r="E66" s="206">
        <v>34.020000000000003</v>
      </c>
      <c r="F66" s="206">
        <v>9.73</v>
      </c>
      <c r="G66" s="206">
        <v>390.94</v>
      </c>
    </row>
    <row r="67" spans="1:7" ht="14.25" customHeight="1" x14ac:dyDescent="0.2">
      <c r="A67" s="207" t="s">
        <v>164</v>
      </c>
      <c r="B67" s="205" t="s">
        <v>10</v>
      </c>
      <c r="C67" s="204">
        <v>200</v>
      </c>
      <c r="D67" s="206">
        <v>0</v>
      </c>
      <c r="E67" s="206">
        <v>0</v>
      </c>
      <c r="F67" s="206">
        <v>10</v>
      </c>
      <c r="G67" s="206">
        <v>42</v>
      </c>
    </row>
    <row r="68" spans="1:7" ht="15" customHeight="1" x14ac:dyDescent="0.2">
      <c r="A68" s="207"/>
      <c r="B68" s="209" t="s">
        <v>11</v>
      </c>
      <c r="C68" s="207">
        <v>50</v>
      </c>
      <c r="D68" s="210">
        <v>3.8</v>
      </c>
      <c r="E68" s="210">
        <v>0.4</v>
      </c>
      <c r="F68" s="210">
        <v>24.6</v>
      </c>
      <c r="G68" s="210">
        <v>122.9</v>
      </c>
    </row>
    <row r="69" spans="1:7" ht="15" customHeight="1" x14ac:dyDescent="0.2">
      <c r="A69" s="244" t="s">
        <v>221</v>
      </c>
      <c r="B69" s="245"/>
      <c r="C69" s="201">
        <v>800</v>
      </c>
      <c r="D69" s="206"/>
      <c r="E69" s="206"/>
      <c r="F69" s="206"/>
      <c r="G69" s="206"/>
    </row>
    <row r="70" spans="1:7" ht="27.95" customHeight="1" x14ac:dyDescent="0.2">
      <c r="A70" s="250" t="s">
        <v>216</v>
      </c>
      <c r="B70" s="251"/>
      <c r="C70" s="252"/>
      <c r="D70" s="202">
        <f>D71+D78</f>
        <v>47.650000000000006</v>
      </c>
      <c r="E70" s="202">
        <f t="shared" ref="E70:F70" si="12">E71+E78</f>
        <v>65.960000000000008</v>
      </c>
      <c r="F70" s="202">
        <f t="shared" si="12"/>
        <v>166.45</v>
      </c>
      <c r="G70" s="202">
        <f>G71+G78</f>
        <v>1462.1699999999998</v>
      </c>
    </row>
    <row r="71" spans="1:7" x14ac:dyDescent="0.2">
      <c r="A71" s="201"/>
      <c r="B71" s="203" t="s">
        <v>66</v>
      </c>
      <c r="C71" s="201"/>
      <c r="D71" s="202">
        <f>D72+D73+D74+D75+D76</f>
        <v>21.470000000000002</v>
      </c>
      <c r="E71" s="202">
        <f t="shared" ref="E71:G71" si="13">E72+E73+E74+E75+E76</f>
        <v>25.43</v>
      </c>
      <c r="F71" s="202">
        <f t="shared" si="13"/>
        <v>76.349999999999994</v>
      </c>
      <c r="G71" s="202">
        <f t="shared" si="13"/>
        <v>627.85</v>
      </c>
    </row>
    <row r="72" spans="1:7" x14ac:dyDescent="0.2">
      <c r="A72" s="227" t="s">
        <v>161</v>
      </c>
      <c r="B72" s="205" t="s">
        <v>135</v>
      </c>
      <c r="C72" s="204">
        <v>5</v>
      </c>
      <c r="D72" s="206">
        <v>0.05</v>
      </c>
      <c r="E72" s="206">
        <v>3.63</v>
      </c>
      <c r="F72" s="206">
        <v>7.0000000000000007E-2</v>
      </c>
      <c r="G72" s="206">
        <v>33.11</v>
      </c>
    </row>
    <row r="73" spans="1:7" x14ac:dyDescent="0.2">
      <c r="A73" s="223" t="s">
        <v>297</v>
      </c>
      <c r="B73" s="225" t="s">
        <v>155</v>
      </c>
      <c r="C73" s="224">
        <v>40</v>
      </c>
      <c r="D73" s="224">
        <v>5.07</v>
      </c>
      <c r="E73" s="224">
        <v>4.5999999999999996</v>
      </c>
      <c r="F73" s="226">
        <v>0.28000000000000003</v>
      </c>
      <c r="G73" s="224">
        <v>62.84</v>
      </c>
    </row>
    <row r="74" spans="1:7" x14ac:dyDescent="0.2">
      <c r="A74" s="229" t="s">
        <v>298</v>
      </c>
      <c r="B74" s="230" t="s">
        <v>299</v>
      </c>
      <c r="C74" s="231" t="s">
        <v>316</v>
      </c>
      <c r="D74" s="232">
        <v>12.55</v>
      </c>
      <c r="E74" s="232">
        <v>16.8</v>
      </c>
      <c r="F74" s="232">
        <v>41.4</v>
      </c>
      <c r="G74" s="232">
        <v>367</v>
      </c>
    </row>
    <row r="75" spans="1:7" x14ac:dyDescent="0.2">
      <c r="A75" s="228" t="s">
        <v>164</v>
      </c>
      <c r="B75" s="205" t="s">
        <v>10</v>
      </c>
      <c r="C75" s="208">
        <v>200</v>
      </c>
      <c r="D75" s="206">
        <v>0</v>
      </c>
      <c r="E75" s="206">
        <v>0</v>
      </c>
      <c r="F75" s="206">
        <v>10</v>
      </c>
      <c r="G75" s="206">
        <v>42</v>
      </c>
    </row>
    <row r="76" spans="1:7" ht="13.5" customHeight="1" x14ac:dyDescent="0.2">
      <c r="A76" s="207"/>
      <c r="B76" s="209" t="s">
        <v>11</v>
      </c>
      <c r="C76" s="207">
        <v>50</v>
      </c>
      <c r="D76" s="210">
        <v>3.8</v>
      </c>
      <c r="E76" s="210">
        <v>0.4</v>
      </c>
      <c r="F76" s="210">
        <v>24.6</v>
      </c>
      <c r="G76" s="210">
        <v>122.9</v>
      </c>
    </row>
    <row r="77" spans="1:7" x14ac:dyDescent="0.2">
      <c r="A77" s="244" t="s">
        <v>221</v>
      </c>
      <c r="B77" s="245"/>
      <c r="C77" s="201">
        <v>550</v>
      </c>
      <c r="D77" s="206"/>
      <c r="E77" s="206"/>
      <c r="F77" s="206"/>
      <c r="G77" s="206"/>
    </row>
    <row r="78" spans="1:7" x14ac:dyDescent="0.2">
      <c r="A78" s="204"/>
      <c r="B78" s="219" t="s">
        <v>67</v>
      </c>
      <c r="C78" s="201"/>
      <c r="D78" s="202">
        <f>D79+D80+D81+D82+D83+D84</f>
        <v>26.18</v>
      </c>
      <c r="E78" s="202">
        <f t="shared" ref="E78:G78" si="14">E79+E80+E81+E82+E83+E84</f>
        <v>40.53</v>
      </c>
      <c r="F78" s="202">
        <f t="shared" si="14"/>
        <v>90.1</v>
      </c>
      <c r="G78" s="202">
        <f t="shared" si="14"/>
        <v>834.31999999999982</v>
      </c>
    </row>
    <row r="79" spans="1:7" ht="18.75" customHeight="1" x14ac:dyDescent="0.2">
      <c r="A79" s="207" t="s">
        <v>234</v>
      </c>
      <c r="B79" s="205" t="s">
        <v>235</v>
      </c>
      <c r="C79" s="204">
        <v>100</v>
      </c>
      <c r="D79" s="206">
        <v>1.9</v>
      </c>
      <c r="E79" s="206">
        <v>0</v>
      </c>
      <c r="F79" s="206">
        <v>7.7</v>
      </c>
      <c r="G79" s="206">
        <v>38.4</v>
      </c>
    </row>
    <row r="80" spans="1:7" x14ac:dyDescent="0.2">
      <c r="A80" s="207" t="s">
        <v>101</v>
      </c>
      <c r="B80" s="205" t="s">
        <v>195</v>
      </c>
      <c r="C80" s="204">
        <v>250</v>
      </c>
      <c r="D80" s="206">
        <v>9.76</v>
      </c>
      <c r="E80" s="206">
        <v>14.77</v>
      </c>
      <c r="F80" s="206">
        <v>20.6</v>
      </c>
      <c r="G80" s="206">
        <v>254.43</v>
      </c>
    </row>
    <row r="81" spans="1:21" x14ac:dyDescent="0.2">
      <c r="A81" s="204" t="s">
        <v>206</v>
      </c>
      <c r="B81" s="205" t="s">
        <v>147</v>
      </c>
      <c r="C81" s="204" t="s">
        <v>310</v>
      </c>
      <c r="D81" s="206">
        <v>8.73</v>
      </c>
      <c r="E81" s="206">
        <v>22.34</v>
      </c>
      <c r="F81" s="206">
        <v>12.38</v>
      </c>
      <c r="G81" s="206">
        <v>285.5</v>
      </c>
    </row>
    <row r="82" spans="1:21" x14ac:dyDescent="0.2">
      <c r="A82" s="207" t="s">
        <v>275</v>
      </c>
      <c r="B82" s="205" t="s">
        <v>274</v>
      </c>
      <c r="C82" s="204">
        <v>180</v>
      </c>
      <c r="D82" s="206">
        <v>3.64</v>
      </c>
      <c r="E82" s="206">
        <v>3.34</v>
      </c>
      <c r="F82" s="206">
        <v>29.39</v>
      </c>
      <c r="G82" s="206">
        <v>162.07</v>
      </c>
    </row>
    <row r="83" spans="1:21" ht="16.5" customHeight="1" x14ac:dyDescent="0.2">
      <c r="A83" s="204" t="s">
        <v>42</v>
      </c>
      <c r="B83" s="205" t="s">
        <v>270</v>
      </c>
      <c r="C83" s="204">
        <v>200</v>
      </c>
      <c r="D83" s="206">
        <v>1.1499999999999999</v>
      </c>
      <c r="E83" s="206"/>
      <c r="F83" s="206">
        <v>12.03</v>
      </c>
      <c r="G83" s="206">
        <v>55.4</v>
      </c>
    </row>
    <row r="84" spans="1:21" ht="16.5" customHeight="1" x14ac:dyDescent="0.2">
      <c r="A84" s="204"/>
      <c r="B84" s="205" t="s">
        <v>37</v>
      </c>
      <c r="C84" s="204">
        <v>20</v>
      </c>
      <c r="D84" s="206">
        <v>1</v>
      </c>
      <c r="E84" s="206">
        <v>0.08</v>
      </c>
      <c r="F84" s="206">
        <v>8</v>
      </c>
      <c r="G84" s="206">
        <v>38.520000000000003</v>
      </c>
    </row>
    <row r="85" spans="1:21" x14ac:dyDescent="0.2">
      <c r="A85" s="244" t="s">
        <v>221</v>
      </c>
      <c r="B85" s="245"/>
      <c r="C85" s="201">
        <v>860</v>
      </c>
      <c r="D85" s="206"/>
      <c r="E85" s="206"/>
      <c r="F85" s="206"/>
      <c r="G85" s="206"/>
    </row>
    <row r="86" spans="1:21" ht="27.95" customHeight="1" x14ac:dyDescent="0.2">
      <c r="A86" s="250" t="s">
        <v>217</v>
      </c>
      <c r="B86" s="251"/>
      <c r="C86" s="252"/>
      <c r="D86" s="202">
        <f t="shared" ref="D86:F86" si="15">D87+D95</f>
        <v>43.000700000000002</v>
      </c>
      <c r="E86" s="202">
        <f t="shared" si="15"/>
        <v>80.703999999999979</v>
      </c>
      <c r="F86" s="202">
        <f t="shared" si="15"/>
        <v>208.96109999999999</v>
      </c>
      <c r="G86" s="202">
        <f>G87+G95</f>
        <v>1757.89</v>
      </c>
    </row>
    <row r="87" spans="1:21" x14ac:dyDescent="0.2">
      <c r="A87" s="201"/>
      <c r="B87" s="203" t="s">
        <v>66</v>
      </c>
      <c r="C87" s="201"/>
      <c r="D87" s="202">
        <f>D88+D89+D90+D91+D92+D93</f>
        <v>17.700000000000003</v>
      </c>
      <c r="E87" s="202">
        <f t="shared" ref="E87:G87" si="16">E88+E89+E90+E91+E92+E93</f>
        <v>14.259999999999998</v>
      </c>
      <c r="F87" s="202">
        <f t="shared" si="16"/>
        <v>84.039999999999992</v>
      </c>
      <c r="G87" s="202">
        <f t="shared" si="16"/>
        <v>546.22</v>
      </c>
    </row>
    <row r="88" spans="1:21" x14ac:dyDescent="0.2">
      <c r="A88" s="204" t="s">
        <v>163</v>
      </c>
      <c r="B88" s="205" t="s">
        <v>35</v>
      </c>
      <c r="C88" s="204">
        <v>10</v>
      </c>
      <c r="D88" s="206">
        <v>2.6</v>
      </c>
      <c r="E88" s="206">
        <v>2.65</v>
      </c>
      <c r="F88" s="206">
        <v>0.35</v>
      </c>
      <c r="G88" s="206">
        <v>36.24</v>
      </c>
    </row>
    <row r="89" spans="1:21" x14ac:dyDescent="0.2">
      <c r="A89" s="204" t="s">
        <v>161</v>
      </c>
      <c r="B89" s="205" t="s">
        <v>135</v>
      </c>
      <c r="C89" s="204">
        <v>5</v>
      </c>
      <c r="D89" s="206">
        <v>0.05</v>
      </c>
      <c r="E89" s="206">
        <v>3.63</v>
      </c>
      <c r="F89" s="206">
        <v>7.0000000000000007E-2</v>
      </c>
      <c r="G89" s="206">
        <v>33.11</v>
      </c>
    </row>
    <row r="90" spans="1:21" x14ac:dyDescent="0.2">
      <c r="A90" s="207"/>
      <c r="B90" s="205" t="s">
        <v>41</v>
      </c>
      <c r="C90" s="204">
        <v>100</v>
      </c>
      <c r="D90" s="206">
        <v>0.4</v>
      </c>
      <c r="E90" s="206">
        <v>0</v>
      </c>
      <c r="F90" s="206">
        <v>9.8000000000000007</v>
      </c>
      <c r="G90" s="206">
        <v>42.84</v>
      </c>
    </row>
    <row r="91" spans="1:21" ht="24.75" customHeight="1" x14ac:dyDescent="0.2">
      <c r="A91" s="204" t="s">
        <v>162</v>
      </c>
      <c r="B91" s="205" t="s">
        <v>241</v>
      </c>
      <c r="C91" s="204" t="s">
        <v>312</v>
      </c>
      <c r="D91" s="206">
        <v>10</v>
      </c>
      <c r="E91" s="206">
        <v>6</v>
      </c>
      <c r="F91" s="206">
        <v>38</v>
      </c>
      <c r="G91" s="206">
        <v>246</v>
      </c>
      <c r="H91" s="184"/>
      <c r="I91" s="184"/>
      <c r="J91" s="184"/>
      <c r="K91" s="184"/>
      <c r="L91" s="184"/>
      <c r="M91" s="185"/>
      <c r="N91" s="184"/>
      <c r="O91" s="184"/>
      <c r="P91" s="184"/>
      <c r="Q91" s="184"/>
      <c r="R91" s="184"/>
    </row>
    <row r="92" spans="1:21" ht="12" customHeight="1" x14ac:dyDescent="0.2">
      <c r="A92" s="204" t="s">
        <v>165</v>
      </c>
      <c r="B92" s="205" t="s">
        <v>51</v>
      </c>
      <c r="C92" s="204">
        <v>200</v>
      </c>
      <c r="D92" s="206">
        <v>1.99</v>
      </c>
      <c r="E92" s="206">
        <v>1.7</v>
      </c>
      <c r="F92" s="206">
        <v>18.600000000000001</v>
      </c>
      <c r="G92" s="206">
        <v>102.03</v>
      </c>
      <c r="H92" s="184"/>
      <c r="I92" s="184"/>
      <c r="J92" s="184"/>
      <c r="K92" s="184"/>
      <c r="L92" s="184"/>
      <c r="M92" s="185"/>
      <c r="N92" s="184"/>
      <c r="O92" s="184"/>
      <c r="P92" s="184"/>
      <c r="Q92" s="184"/>
      <c r="R92" s="184"/>
    </row>
    <row r="93" spans="1:21" x14ac:dyDescent="0.2">
      <c r="A93" s="204"/>
      <c r="B93" s="205" t="s">
        <v>11</v>
      </c>
      <c r="C93" s="204">
        <v>35</v>
      </c>
      <c r="D93" s="206">
        <v>2.66</v>
      </c>
      <c r="E93" s="206">
        <v>0.28000000000000003</v>
      </c>
      <c r="F93" s="206">
        <v>17.22</v>
      </c>
      <c r="G93" s="206">
        <v>86</v>
      </c>
      <c r="H93" s="184"/>
      <c r="I93" s="184"/>
      <c r="J93" s="184"/>
      <c r="K93" s="184"/>
      <c r="L93" s="184"/>
      <c r="M93" s="184"/>
      <c r="N93" s="184"/>
      <c r="O93" s="184"/>
      <c r="P93" s="184"/>
      <c r="Q93" s="184"/>
    </row>
    <row r="94" spans="1:21" x14ac:dyDescent="0.2">
      <c r="A94" s="244" t="s">
        <v>221</v>
      </c>
      <c r="B94" s="245"/>
      <c r="C94" s="211">
        <v>553</v>
      </c>
      <c r="D94" s="210"/>
      <c r="E94" s="210"/>
      <c r="F94" s="210"/>
      <c r="G94" s="210"/>
    </row>
    <row r="95" spans="1:21" x14ac:dyDescent="0.2">
      <c r="A95" s="207"/>
      <c r="B95" s="219" t="s">
        <v>67</v>
      </c>
      <c r="C95" s="211"/>
      <c r="D95" s="218">
        <f>D96+D97+D98+D99+D100+D101</f>
        <v>25.300699999999999</v>
      </c>
      <c r="E95" s="218">
        <f t="shared" ref="E95:G95" si="17">E96+E97+E98+E99+E100+E101</f>
        <v>66.443999999999988</v>
      </c>
      <c r="F95" s="218">
        <f t="shared" si="17"/>
        <v>124.9211</v>
      </c>
      <c r="G95" s="218">
        <f t="shared" si="17"/>
        <v>1211.67</v>
      </c>
    </row>
    <row r="96" spans="1:21" ht="16.5" customHeight="1" x14ac:dyDescent="0.2">
      <c r="A96" s="204" t="s">
        <v>82</v>
      </c>
      <c r="B96" s="205" t="s">
        <v>83</v>
      </c>
      <c r="C96" s="204">
        <v>100</v>
      </c>
      <c r="D96" s="206">
        <f>1.21*1.67</f>
        <v>2.0206999999999997</v>
      </c>
      <c r="E96" s="206">
        <f>6.2*1.67</f>
        <v>10.353999999999999</v>
      </c>
      <c r="F96" s="206">
        <f>12.33*1.67</f>
        <v>20.591100000000001</v>
      </c>
      <c r="G96" s="206">
        <f>113*1.67</f>
        <v>188.70999999999998</v>
      </c>
      <c r="H96" s="193"/>
      <c r="I96" s="194"/>
      <c r="J96" s="186"/>
      <c r="K96" s="186"/>
      <c r="L96" s="186"/>
      <c r="M96" s="186"/>
      <c r="N96" s="186"/>
      <c r="O96" s="184"/>
      <c r="P96" s="184"/>
      <c r="Q96" s="184"/>
      <c r="R96" s="184"/>
      <c r="S96" s="184"/>
      <c r="T96" s="184"/>
      <c r="U96" s="184"/>
    </row>
    <row r="97" spans="1:25" ht="20.25" customHeight="1" x14ac:dyDescent="0.2">
      <c r="A97" s="204" t="s">
        <v>166</v>
      </c>
      <c r="B97" s="205" t="s">
        <v>201</v>
      </c>
      <c r="C97" s="204">
        <v>250</v>
      </c>
      <c r="D97" s="206">
        <v>5.1100000000000003</v>
      </c>
      <c r="E97" s="206">
        <v>13.26</v>
      </c>
      <c r="F97" s="206">
        <v>16.93</v>
      </c>
      <c r="G97" s="206">
        <v>207.51</v>
      </c>
      <c r="H97" s="196"/>
      <c r="I97" s="195"/>
      <c r="J97" s="182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4"/>
    </row>
    <row r="98" spans="1:25" ht="20.25" customHeight="1" x14ac:dyDescent="0.2">
      <c r="A98" s="207" t="s">
        <v>43</v>
      </c>
      <c r="B98" s="205" t="s">
        <v>225</v>
      </c>
      <c r="C98" s="204" t="s">
        <v>313</v>
      </c>
      <c r="D98" s="206">
        <v>8.99</v>
      </c>
      <c r="E98" s="206">
        <v>33.909999999999997</v>
      </c>
      <c r="F98" s="206">
        <v>3.29</v>
      </c>
      <c r="G98" s="206">
        <v>354.31</v>
      </c>
      <c r="H98" s="196"/>
      <c r="I98" s="195"/>
      <c r="J98" s="182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4"/>
    </row>
    <row r="99" spans="1:25" x14ac:dyDescent="0.2">
      <c r="A99" s="207" t="s">
        <v>276</v>
      </c>
      <c r="B99" s="205" t="s">
        <v>277</v>
      </c>
      <c r="C99" s="204">
        <v>180</v>
      </c>
      <c r="D99" s="206">
        <v>8.16</v>
      </c>
      <c r="E99" s="206">
        <v>8.84</v>
      </c>
      <c r="F99" s="206">
        <v>46.8</v>
      </c>
      <c r="G99" s="206">
        <v>299.45999999999998</v>
      </c>
    </row>
    <row r="100" spans="1:25" ht="25.5" x14ac:dyDescent="0.2">
      <c r="A100" s="207" t="s">
        <v>40</v>
      </c>
      <c r="B100" s="205" t="s">
        <v>278</v>
      </c>
      <c r="C100" s="204">
        <v>200</v>
      </c>
      <c r="D100" s="206">
        <v>0.02</v>
      </c>
      <c r="E100" s="206"/>
      <c r="F100" s="206">
        <v>29.31</v>
      </c>
      <c r="G100" s="206">
        <v>123.16</v>
      </c>
      <c r="H100" s="186"/>
      <c r="I100" s="186"/>
      <c r="J100" s="186"/>
      <c r="K100" s="186"/>
      <c r="L100" s="186"/>
      <c r="M100" s="186"/>
      <c r="N100" s="182"/>
      <c r="O100" s="186"/>
      <c r="P100" s="186"/>
      <c r="Q100" s="186"/>
      <c r="R100" s="186"/>
      <c r="S100" s="186"/>
    </row>
    <row r="101" spans="1:25" x14ac:dyDescent="0.2">
      <c r="A101" s="204"/>
      <c r="B101" s="205" t="s">
        <v>37</v>
      </c>
      <c r="C101" s="204">
        <v>20</v>
      </c>
      <c r="D101" s="206">
        <v>1</v>
      </c>
      <c r="E101" s="206">
        <v>0.08</v>
      </c>
      <c r="F101" s="206">
        <v>8</v>
      </c>
      <c r="G101" s="206">
        <v>38.520000000000003</v>
      </c>
    </row>
    <row r="102" spans="1:25" x14ac:dyDescent="0.2">
      <c r="A102" s="244" t="s">
        <v>221</v>
      </c>
      <c r="B102" s="245"/>
      <c r="C102" s="201">
        <v>850</v>
      </c>
      <c r="D102" s="206"/>
      <c r="E102" s="206"/>
      <c r="F102" s="206"/>
      <c r="G102" s="206"/>
    </row>
    <row r="103" spans="1:25" ht="27.95" customHeight="1" x14ac:dyDescent="0.2">
      <c r="A103" s="243" t="s">
        <v>64</v>
      </c>
      <c r="B103" s="243"/>
      <c r="C103" s="243"/>
      <c r="D103" s="202">
        <f t="shared" ref="D103:F103" si="18">D104+D110</f>
        <v>58.39</v>
      </c>
      <c r="E103" s="202">
        <f t="shared" si="18"/>
        <v>42.53</v>
      </c>
      <c r="F103" s="202">
        <f t="shared" si="18"/>
        <v>240.95</v>
      </c>
      <c r="G103" s="202">
        <f>G104+G110</f>
        <v>1629.675</v>
      </c>
    </row>
    <row r="104" spans="1:25" x14ac:dyDescent="0.2">
      <c r="A104" s="201"/>
      <c r="B104" s="203" t="s">
        <v>66</v>
      </c>
      <c r="C104" s="201"/>
      <c r="D104" s="202">
        <f>D105+D106+D107+D108</f>
        <v>19.16</v>
      </c>
      <c r="E104" s="202">
        <f t="shared" ref="E104:G104" si="19">E105+E106+E107+E108</f>
        <v>11.39</v>
      </c>
      <c r="F104" s="202">
        <f t="shared" si="19"/>
        <v>135.39000000000001</v>
      </c>
      <c r="G104" s="202">
        <f t="shared" si="19"/>
        <v>752.38499999999999</v>
      </c>
    </row>
    <row r="105" spans="1:25" ht="26.25" customHeight="1" x14ac:dyDescent="0.2">
      <c r="A105" s="204" t="s">
        <v>162</v>
      </c>
      <c r="B105" s="205" t="s">
        <v>189</v>
      </c>
      <c r="C105" s="204" t="s">
        <v>312</v>
      </c>
      <c r="D105" s="206">
        <v>7.16</v>
      </c>
      <c r="E105" s="206">
        <v>4.66</v>
      </c>
      <c r="F105" s="206">
        <v>40.520000000000003</v>
      </c>
      <c r="G105" s="206">
        <v>242.96</v>
      </c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  <c r="R105" s="182"/>
      <c r="S105" s="182"/>
      <c r="T105" s="182"/>
      <c r="U105" s="182"/>
      <c r="V105" s="182"/>
      <c r="W105" s="182"/>
      <c r="X105" s="182"/>
      <c r="Y105" s="182"/>
    </row>
    <row r="106" spans="1:25" ht="13.5" customHeight="1" x14ac:dyDescent="0.2">
      <c r="A106" s="207" t="s">
        <v>295</v>
      </c>
      <c r="B106" s="205" t="s">
        <v>178</v>
      </c>
      <c r="C106" s="204">
        <v>100</v>
      </c>
      <c r="D106" s="206">
        <v>8.1999999999999993</v>
      </c>
      <c r="E106" s="206">
        <v>6.33</v>
      </c>
      <c r="F106" s="206">
        <v>60.27</v>
      </c>
      <c r="G106" s="206">
        <v>344.5</v>
      </c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  <c r="X106" s="186"/>
      <c r="Y106" s="186"/>
    </row>
    <row r="107" spans="1:25" ht="14.25" customHeight="1" x14ac:dyDescent="0.2">
      <c r="A107" s="277" t="s">
        <v>164</v>
      </c>
      <c r="B107" s="273" t="s">
        <v>10</v>
      </c>
      <c r="C107" s="277">
        <v>200</v>
      </c>
      <c r="D107" s="275">
        <v>0</v>
      </c>
      <c r="E107" s="275">
        <v>0</v>
      </c>
      <c r="F107" s="275">
        <v>10</v>
      </c>
      <c r="G107" s="275">
        <v>42</v>
      </c>
      <c r="H107" s="186"/>
      <c r="I107" s="182"/>
      <c r="J107" s="186"/>
      <c r="K107" s="186"/>
      <c r="L107" s="182"/>
      <c r="M107" s="186"/>
      <c r="N107" s="186"/>
      <c r="O107" s="182"/>
      <c r="P107" s="186"/>
      <c r="Q107" s="186"/>
      <c r="R107" s="186"/>
      <c r="S107" s="186"/>
      <c r="T107" s="186"/>
      <c r="U107" s="186"/>
      <c r="V107" s="186"/>
      <c r="W107" s="186"/>
      <c r="X107" s="186"/>
      <c r="Y107" s="186"/>
    </row>
    <row r="108" spans="1:25" ht="14.25" customHeight="1" x14ac:dyDescent="0.2">
      <c r="A108" s="204"/>
      <c r="B108" s="205" t="s">
        <v>11</v>
      </c>
      <c r="C108" s="204">
        <v>50</v>
      </c>
      <c r="D108" s="206">
        <f>3.04*1.25</f>
        <v>3.8</v>
      </c>
      <c r="E108" s="206">
        <f>0.32*1.25</f>
        <v>0.4</v>
      </c>
      <c r="F108" s="206">
        <f>19.68*1.25</f>
        <v>24.6</v>
      </c>
      <c r="G108" s="206">
        <f>98.34*1.25</f>
        <v>122.92500000000001</v>
      </c>
      <c r="H108" s="186"/>
      <c r="I108" s="187"/>
      <c r="J108" s="186"/>
      <c r="K108" s="186"/>
      <c r="L108" s="187"/>
      <c r="M108" s="182"/>
      <c r="N108" s="182"/>
      <c r="O108" s="182"/>
      <c r="P108" s="182"/>
      <c r="Q108" s="182"/>
      <c r="R108" s="182"/>
      <c r="S108" s="182"/>
      <c r="T108" s="182"/>
      <c r="U108" s="182"/>
      <c r="V108" s="186"/>
      <c r="W108" s="182"/>
      <c r="X108" s="182"/>
      <c r="Y108" s="187"/>
    </row>
    <row r="109" spans="1:25" ht="18.75" customHeight="1" x14ac:dyDescent="0.2">
      <c r="A109" s="244" t="s">
        <v>221</v>
      </c>
      <c r="B109" s="245"/>
      <c r="C109" s="211">
        <v>553</v>
      </c>
      <c r="D109" s="210"/>
      <c r="E109" s="210"/>
      <c r="F109" s="210"/>
      <c r="G109" s="210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  <c r="T109" s="182"/>
      <c r="U109" s="182"/>
      <c r="V109" s="182"/>
      <c r="W109" s="182"/>
      <c r="X109" s="182"/>
      <c r="Y109" s="182"/>
    </row>
    <row r="110" spans="1:25" ht="17.25" customHeight="1" x14ac:dyDescent="0.2">
      <c r="A110" s="204"/>
      <c r="B110" s="219" t="s">
        <v>67</v>
      </c>
      <c r="C110" s="211"/>
      <c r="D110" s="218">
        <f>D111+D112+D113+D114+D115+D116</f>
        <v>39.230000000000004</v>
      </c>
      <c r="E110" s="218">
        <f t="shared" ref="E110:G110" si="20">E111+E112+E113+E114+E115+E116</f>
        <v>31.14</v>
      </c>
      <c r="F110" s="218">
        <f t="shared" si="20"/>
        <v>105.55999999999999</v>
      </c>
      <c r="G110" s="218">
        <f t="shared" si="20"/>
        <v>877.29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  <c r="T110" s="182"/>
      <c r="U110" s="182"/>
      <c r="V110" s="182"/>
      <c r="W110" s="182"/>
      <c r="X110" s="182"/>
      <c r="Y110" s="182"/>
    </row>
    <row r="111" spans="1:25" ht="15" customHeight="1" x14ac:dyDescent="0.2">
      <c r="A111" s="204" t="s">
        <v>244</v>
      </c>
      <c r="B111" s="205" t="s">
        <v>245</v>
      </c>
      <c r="C111" s="204">
        <v>100</v>
      </c>
      <c r="D111" s="213">
        <v>0.8</v>
      </c>
      <c r="E111" s="206">
        <v>0</v>
      </c>
      <c r="F111" s="206">
        <v>1.7</v>
      </c>
      <c r="G111" s="206">
        <v>10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  <c r="T111" s="182"/>
      <c r="U111" s="182"/>
      <c r="V111" s="182"/>
      <c r="W111" s="182"/>
      <c r="X111" s="182"/>
      <c r="Y111" s="182"/>
    </row>
    <row r="112" spans="1:25" ht="14.25" customHeight="1" x14ac:dyDescent="0.2">
      <c r="A112" s="207" t="s">
        <v>169</v>
      </c>
      <c r="B112" s="205" t="s">
        <v>279</v>
      </c>
      <c r="C112" s="212">
        <v>250</v>
      </c>
      <c r="D112" s="206">
        <v>8.31</v>
      </c>
      <c r="E112" s="206">
        <v>11.15</v>
      </c>
      <c r="F112" s="206">
        <v>19.36</v>
      </c>
      <c r="G112" s="206">
        <v>211.05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  <c r="T112" s="182"/>
      <c r="U112" s="182"/>
      <c r="V112" s="182"/>
      <c r="W112" s="182"/>
      <c r="X112" s="182"/>
      <c r="Y112" s="182"/>
    </row>
    <row r="113" spans="1:25" ht="14.25" customHeight="1" x14ac:dyDescent="0.2">
      <c r="A113" s="207" t="s">
        <v>230</v>
      </c>
      <c r="B113" s="205" t="s">
        <v>152</v>
      </c>
      <c r="C113" s="208" t="s">
        <v>310</v>
      </c>
      <c r="D113" s="206">
        <v>9.15</v>
      </c>
      <c r="E113" s="206">
        <v>14.97</v>
      </c>
      <c r="F113" s="206">
        <v>10.6</v>
      </c>
      <c r="G113" s="206">
        <v>217.68</v>
      </c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</row>
    <row r="114" spans="1:25" ht="14.25" customHeight="1" x14ac:dyDescent="0.2">
      <c r="A114" s="207" t="s">
        <v>134</v>
      </c>
      <c r="B114" s="205" t="s">
        <v>148</v>
      </c>
      <c r="C114" s="204">
        <v>180</v>
      </c>
      <c r="D114" s="206">
        <v>19.510000000000002</v>
      </c>
      <c r="E114" s="206">
        <v>4.84</v>
      </c>
      <c r="F114" s="206">
        <v>40.76</v>
      </c>
      <c r="G114" s="206">
        <v>296.76</v>
      </c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  <c r="R114" s="182"/>
      <c r="S114" s="182"/>
      <c r="T114" s="182"/>
      <c r="U114" s="182"/>
      <c r="V114" s="182"/>
      <c r="W114" s="182"/>
      <c r="X114" s="182"/>
      <c r="Y114" s="182"/>
    </row>
    <row r="115" spans="1:25" ht="15.75" customHeight="1" x14ac:dyDescent="0.2">
      <c r="A115" s="272" t="s">
        <v>240</v>
      </c>
      <c r="B115" s="276" t="s">
        <v>239</v>
      </c>
      <c r="C115" s="274">
        <v>200</v>
      </c>
      <c r="D115" s="275">
        <v>0.46</v>
      </c>
      <c r="E115" s="275">
        <v>0.1</v>
      </c>
      <c r="F115" s="275">
        <v>25.14</v>
      </c>
      <c r="G115" s="275">
        <v>103.28</v>
      </c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  <c r="R115" s="182"/>
      <c r="S115" s="182"/>
      <c r="T115" s="182"/>
      <c r="U115" s="182"/>
      <c r="V115" s="182"/>
      <c r="W115" s="182"/>
      <c r="X115" s="182"/>
      <c r="Y115" s="182"/>
    </row>
    <row r="116" spans="1:25" ht="13.5" customHeight="1" x14ac:dyDescent="0.2">
      <c r="A116" s="204"/>
      <c r="B116" s="205" t="s">
        <v>37</v>
      </c>
      <c r="C116" s="204">
        <v>20</v>
      </c>
      <c r="D116" s="206">
        <v>1</v>
      </c>
      <c r="E116" s="206">
        <v>0.08</v>
      </c>
      <c r="F116" s="206">
        <v>8</v>
      </c>
      <c r="G116" s="206">
        <v>38.520000000000003</v>
      </c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</row>
    <row r="117" spans="1:25" x14ac:dyDescent="0.2">
      <c r="A117" s="244" t="s">
        <v>221</v>
      </c>
      <c r="B117" s="245"/>
      <c r="C117" s="214">
        <v>860</v>
      </c>
      <c r="D117" s="206"/>
      <c r="E117" s="206"/>
      <c r="F117" s="206"/>
      <c r="G117" s="206"/>
      <c r="H117" s="186"/>
      <c r="I117" s="187"/>
      <c r="J117" s="186"/>
      <c r="K117" s="186"/>
      <c r="L117" s="187"/>
      <c r="M117" s="182"/>
      <c r="N117" s="182"/>
      <c r="O117" s="182"/>
      <c r="P117" s="182"/>
      <c r="Q117" s="182"/>
      <c r="R117" s="182"/>
      <c r="S117" s="182"/>
      <c r="T117" s="182"/>
      <c r="U117" s="182"/>
      <c r="V117" s="186"/>
      <c r="W117" s="182"/>
      <c r="X117" s="182"/>
      <c r="Y117" s="187"/>
    </row>
    <row r="118" spans="1:25" ht="27.95" customHeight="1" x14ac:dyDescent="0.2">
      <c r="A118" s="250" t="s">
        <v>218</v>
      </c>
      <c r="B118" s="251"/>
      <c r="C118" s="252"/>
      <c r="D118" s="202">
        <f t="shared" ref="D118:F118" si="21">D119+D125</f>
        <v>42.912500000000001</v>
      </c>
      <c r="E118" s="202">
        <f t="shared" si="21"/>
        <v>73.327500000000001</v>
      </c>
      <c r="F118" s="202">
        <f t="shared" si="21"/>
        <v>224.98750000000001</v>
      </c>
      <c r="G118" s="202">
        <f>G119+G125</f>
        <v>1770.04</v>
      </c>
    </row>
    <row r="119" spans="1:25" x14ac:dyDescent="0.2">
      <c r="A119" s="201"/>
      <c r="B119" s="203" t="s">
        <v>66</v>
      </c>
      <c r="C119" s="201"/>
      <c r="D119" s="202">
        <f>D120+D121+D122+D123</f>
        <v>15.142499999999998</v>
      </c>
      <c r="E119" s="202">
        <f t="shared" ref="E119:G119" si="22">E120+E121+E122+E123</f>
        <v>24.3675</v>
      </c>
      <c r="F119" s="202">
        <f t="shared" si="22"/>
        <v>109.01750000000001</v>
      </c>
      <c r="G119" s="202">
        <f t="shared" si="22"/>
        <v>740.82</v>
      </c>
    </row>
    <row r="120" spans="1:25" ht="25.5" x14ac:dyDescent="0.2">
      <c r="A120" s="204" t="s">
        <v>162</v>
      </c>
      <c r="B120" s="205" t="s">
        <v>186</v>
      </c>
      <c r="C120" s="204" t="s">
        <v>321</v>
      </c>
      <c r="D120" s="206">
        <f>7.81*1.25</f>
        <v>9.7624999999999993</v>
      </c>
      <c r="E120" s="206">
        <f>4.55*1.25</f>
        <v>5.6875</v>
      </c>
      <c r="F120" s="206">
        <f>33.47*1.25</f>
        <v>41.837499999999999</v>
      </c>
      <c r="G120" s="206">
        <v>267.91000000000003</v>
      </c>
    </row>
    <row r="121" spans="1:25" x14ac:dyDescent="0.2">
      <c r="A121" s="204"/>
      <c r="B121" s="205" t="s">
        <v>182</v>
      </c>
      <c r="C121" s="212">
        <v>60</v>
      </c>
      <c r="D121" s="206">
        <v>2.34</v>
      </c>
      <c r="E121" s="206">
        <v>18.36</v>
      </c>
      <c r="F121" s="206">
        <v>37.5</v>
      </c>
      <c r="G121" s="206">
        <v>332.57</v>
      </c>
    </row>
    <row r="122" spans="1:25" x14ac:dyDescent="0.2">
      <c r="A122" s="208" t="s">
        <v>164</v>
      </c>
      <c r="B122" s="205" t="s">
        <v>10</v>
      </c>
      <c r="C122" s="208">
        <v>200</v>
      </c>
      <c r="D122" s="206">
        <v>0</v>
      </c>
      <c r="E122" s="206">
        <v>0</v>
      </c>
      <c r="F122" s="206">
        <v>10</v>
      </c>
      <c r="G122" s="206">
        <v>42</v>
      </c>
    </row>
    <row r="123" spans="1:25" x14ac:dyDescent="0.2">
      <c r="A123" s="204"/>
      <c r="B123" s="205" t="s">
        <v>11</v>
      </c>
      <c r="C123" s="204">
        <v>40</v>
      </c>
      <c r="D123" s="206">
        <v>3.04</v>
      </c>
      <c r="E123" s="206">
        <v>0.32</v>
      </c>
      <c r="F123" s="206">
        <v>19.68</v>
      </c>
      <c r="G123" s="206">
        <v>98.34</v>
      </c>
    </row>
    <row r="124" spans="1:25" x14ac:dyDescent="0.2">
      <c r="A124" s="244" t="s">
        <v>221</v>
      </c>
      <c r="B124" s="245"/>
      <c r="C124" s="220">
        <v>553</v>
      </c>
      <c r="D124" s="206"/>
      <c r="E124" s="206"/>
      <c r="F124" s="206"/>
      <c r="G124" s="206"/>
    </row>
    <row r="125" spans="1:25" x14ac:dyDescent="0.2">
      <c r="A125" s="208"/>
      <c r="B125" s="219" t="s">
        <v>67</v>
      </c>
      <c r="C125" s="221"/>
      <c r="D125" s="202">
        <f>D126+D127+D128+D129+D130</f>
        <v>27.770000000000003</v>
      </c>
      <c r="E125" s="202">
        <f t="shared" ref="E125:G125" si="23">E126+E127+E128+E129+E130</f>
        <v>48.96</v>
      </c>
      <c r="F125" s="202">
        <f t="shared" si="23"/>
        <v>115.97</v>
      </c>
      <c r="G125" s="202">
        <f t="shared" si="23"/>
        <v>1029.22</v>
      </c>
    </row>
    <row r="126" spans="1:25" x14ac:dyDescent="0.2">
      <c r="A126" s="204" t="s">
        <v>139</v>
      </c>
      <c r="B126" s="205" t="s">
        <v>140</v>
      </c>
      <c r="C126" s="204">
        <v>100</v>
      </c>
      <c r="D126" s="206">
        <v>1.5</v>
      </c>
      <c r="E126" s="206">
        <v>0.1</v>
      </c>
      <c r="F126" s="206">
        <v>8.8000000000000007</v>
      </c>
      <c r="G126" s="206">
        <v>45</v>
      </c>
    </row>
    <row r="127" spans="1:25" x14ac:dyDescent="0.2">
      <c r="A127" s="204" t="s">
        <v>130</v>
      </c>
      <c r="B127" s="205" t="s">
        <v>202</v>
      </c>
      <c r="C127" s="204">
        <v>250</v>
      </c>
      <c r="D127" s="206">
        <v>9.36</v>
      </c>
      <c r="E127" s="206">
        <v>28.15</v>
      </c>
      <c r="F127" s="206">
        <v>17.29</v>
      </c>
      <c r="G127" s="206">
        <v>366.15</v>
      </c>
    </row>
    <row r="128" spans="1:25" x14ac:dyDescent="0.2">
      <c r="A128" s="207" t="s">
        <v>226</v>
      </c>
      <c r="B128" s="205" t="s">
        <v>228</v>
      </c>
      <c r="C128" s="204" t="s">
        <v>311</v>
      </c>
      <c r="D128" s="206">
        <v>12.49</v>
      </c>
      <c r="E128" s="206">
        <v>20.399999999999999</v>
      </c>
      <c r="F128" s="206">
        <v>40.03</v>
      </c>
      <c r="G128" s="206">
        <v>393.68</v>
      </c>
    </row>
    <row r="129" spans="1:7" x14ac:dyDescent="0.2">
      <c r="A129" s="207" t="s">
        <v>240</v>
      </c>
      <c r="B129" s="209" t="s">
        <v>261</v>
      </c>
      <c r="C129" s="204">
        <v>200</v>
      </c>
      <c r="D129" s="206">
        <v>1.92</v>
      </c>
      <c r="E129" s="206">
        <v>0.11</v>
      </c>
      <c r="F129" s="206">
        <v>29.85</v>
      </c>
      <c r="G129" s="206">
        <v>128.09</v>
      </c>
    </row>
    <row r="130" spans="1:7" x14ac:dyDescent="0.2">
      <c r="A130" s="208"/>
      <c r="B130" s="205" t="s">
        <v>37</v>
      </c>
      <c r="C130" s="204">
        <v>50</v>
      </c>
      <c r="D130" s="206">
        <v>2.5</v>
      </c>
      <c r="E130" s="206">
        <v>0.2</v>
      </c>
      <c r="F130" s="206">
        <v>20</v>
      </c>
      <c r="G130" s="206">
        <v>96.3</v>
      </c>
    </row>
    <row r="131" spans="1:7" x14ac:dyDescent="0.2">
      <c r="A131" s="244" t="s">
        <v>221</v>
      </c>
      <c r="B131" s="245"/>
      <c r="C131" s="201">
        <v>800</v>
      </c>
      <c r="D131" s="206"/>
      <c r="E131" s="206"/>
      <c r="F131" s="206"/>
      <c r="G131" s="206"/>
    </row>
    <row r="132" spans="1:7" ht="27.95" customHeight="1" x14ac:dyDescent="0.2">
      <c r="A132" s="250" t="s">
        <v>219</v>
      </c>
      <c r="B132" s="251"/>
      <c r="C132" s="252"/>
      <c r="D132" s="202">
        <f>D133+D139</f>
        <v>60.459999999999994</v>
      </c>
      <c r="E132" s="202">
        <f>E133+E139</f>
        <v>48.589999999999996</v>
      </c>
      <c r="F132" s="202">
        <f>F133+F139</f>
        <v>200.82000000000002</v>
      </c>
      <c r="G132" s="202">
        <f>G133+G139</f>
        <v>1501.57</v>
      </c>
    </row>
    <row r="133" spans="1:7" x14ac:dyDescent="0.2">
      <c r="A133" s="201"/>
      <c r="B133" s="203" t="s">
        <v>66</v>
      </c>
      <c r="C133" s="201"/>
      <c r="D133" s="202">
        <f>D134+D135+D136+D137</f>
        <v>39.269999999999996</v>
      </c>
      <c r="E133" s="202">
        <f t="shared" ref="E133:G133" si="24">E134+E135+E136+E137</f>
        <v>12.33</v>
      </c>
      <c r="F133" s="202">
        <f t="shared" si="24"/>
        <v>95.990000000000009</v>
      </c>
      <c r="G133" s="202">
        <f t="shared" si="24"/>
        <v>662.44999999999993</v>
      </c>
    </row>
    <row r="134" spans="1:7" ht="15" customHeight="1" x14ac:dyDescent="0.2">
      <c r="A134" s="204" t="s">
        <v>246</v>
      </c>
      <c r="B134" s="205" t="s">
        <v>247</v>
      </c>
      <c r="C134" s="204" t="s">
        <v>317</v>
      </c>
      <c r="D134" s="206">
        <v>33.92</v>
      </c>
      <c r="E134" s="206">
        <v>11.93</v>
      </c>
      <c r="F134" s="206">
        <v>49.56</v>
      </c>
      <c r="G134" s="206">
        <v>441.31</v>
      </c>
    </row>
    <row r="135" spans="1:7" x14ac:dyDescent="0.2">
      <c r="A135" s="204"/>
      <c r="B135" s="205" t="s">
        <v>41</v>
      </c>
      <c r="C135" s="204">
        <v>100</v>
      </c>
      <c r="D135" s="206">
        <v>0.4</v>
      </c>
      <c r="E135" s="206">
        <v>0</v>
      </c>
      <c r="F135" s="206">
        <v>9.8000000000000007</v>
      </c>
      <c r="G135" s="206">
        <v>42.84</v>
      </c>
    </row>
    <row r="136" spans="1:7" ht="25.5" x14ac:dyDescent="0.2">
      <c r="A136" s="204" t="s">
        <v>42</v>
      </c>
      <c r="B136" s="205" t="s">
        <v>250</v>
      </c>
      <c r="C136" s="204">
        <v>200</v>
      </c>
      <c r="D136" s="206">
        <v>1.1499999999999999</v>
      </c>
      <c r="E136" s="206"/>
      <c r="F136" s="206">
        <v>12.03</v>
      </c>
      <c r="G136" s="206">
        <v>55.4</v>
      </c>
    </row>
    <row r="137" spans="1:7" ht="16.5" customHeight="1" x14ac:dyDescent="0.2">
      <c r="A137" s="207"/>
      <c r="B137" s="209" t="s">
        <v>11</v>
      </c>
      <c r="C137" s="207">
        <v>50</v>
      </c>
      <c r="D137" s="210">
        <v>3.8</v>
      </c>
      <c r="E137" s="210">
        <v>0.4</v>
      </c>
      <c r="F137" s="210">
        <v>24.6</v>
      </c>
      <c r="G137" s="210">
        <v>122.9</v>
      </c>
    </row>
    <row r="138" spans="1:7" x14ac:dyDescent="0.2">
      <c r="A138" s="244" t="s">
        <v>221</v>
      </c>
      <c r="B138" s="245"/>
      <c r="C138" s="201">
        <f>SUM(C134:C137)</f>
        <v>350</v>
      </c>
      <c r="D138" s="206"/>
      <c r="E138" s="206"/>
      <c r="F138" s="206"/>
      <c r="G138" s="206"/>
    </row>
    <row r="139" spans="1:7" ht="18.75" customHeight="1" x14ac:dyDescent="0.2">
      <c r="A139" s="204"/>
      <c r="B139" s="219" t="s">
        <v>67</v>
      </c>
      <c r="C139" s="201"/>
      <c r="D139" s="202">
        <f>D140+D141+D142+D143+D144+D145</f>
        <v>21.19</v>
      </c>
      <c r="E139" s="202">
        <f t="shared" ref="E139:G139" si="25">E140+E141+E142+E143+E144+E145</f>
        <v>36.26</v>
      </c>
      <c r="F139" s="202">
        <f t="shared" si="25"/>
        <v>104.83000000000001</v>
      </c>
      <c r="G139" s="202">
        <f t="shared" si="25"/>
        <v>839.12</v>
      </c>
    </row>
    <row r="140" spans="1:7" x14ac:dyDescent="0.2">
      <c r="A140" s="233" t="s">
        <v>306</v>
      </c>
      <c r="B140" s="234" t="s">
        <v>307</v>
      </c>
      <c r="C140" s="233">
        <v>100</v>
      </c>
      <c r="D140" s="236">
        <v>1.2</v>
      </c>
      <c r="E140" s="236">
        <v>10.08</v>
      </c>
      <c r="F140" s="236">
        <v>8.6</v>
      </c>
      <c r="G140" s="236">
        <v>129.80000000000001</v>
      </c>
    </row>
    <row r="141" spans="1:7" ht="25.5" x14ac:dyDescent="0.2">
      <c r="A141" s="204" t="s">
        <v>124</v>
      </c>
      <c r="B141" s="205" t="s">
        <v>273</v>
      </c>
      <c r="C141" s="204">
        <v>250</v>
      </c>
      <c r="D141" s="206">
        <v>4.95</v>
      </c>
      <c r="E141" s="206">
        <v>6.08</v>
      </c>
      <c r="F141" s="206">
        <v>21.26</v>
      </c>
      <c r="G141" s="206">
        <v>164.76</v>
      </c>
    </row>
    <row r="142" spans="1:7" x14ac:dyDescent="0.2">
      <c r="A142" s="204" t="s">
        <v>280</v>
      </c>
      <c r="B142" s="205" t="s">
        <v>138</v>
      </c>
      <c r="C142" s="204" t="s">
        <v>322</v>
      </c>
      <c r="D142" s="206">
        <v>8.32</v>
      </c>
      <c r="E142" s="206">
        <v>13.79</v>
      </c>
      <c r="F142" s="206">
        <v>21.37</v>
      </c>
      <c r="G142" s="206">
        <v>242.87</v>
      </c>
    </row>
    <row r="143" spans="1:7" x14ac:dyDescent="0.2">
      <c r="A143" s="207" t="s">
        <v>38</v>
      </c>
      <c r="B143" s="205" t="s">
        <v>36</v>
      </c>
      <c r="C143" s="204">
        <v>180</v>
      </c>
      <c r="D143" s="206">
        <v>5.72</v>
      </c>
      <c r="E143" s="206">
        <v>6.23</v>
      </c>
      <c r="F143" s="206">
        <v>35.6</v>
      </c>
      <c r="G143" s="206">
        <v>221.17</v>
      </c>
    </row>
    <row r="144" spans="1:7" x14ac:dyDescent="0.2">
      <c r="A144" s="208" t="s">
        <v>164</v>
      </c>
      <c r="B144" s="205" t="s">
        <v>10</v>
      </c>
      <c r="C144" s="208">
        <v>200</v>
      </c>
      <c r="D144" s="206">
        <v>0</v>
      </c>
      <c r="E144" s="206">
        <v>0</v>
      </c>
      <c r="F144" s="206">
        <v>10</v>
      </c>
      <c r="G144" s="206">
        <v>42</v>
      </c>
    </row>
    <row r="145" spans="1:26" ht="12" customHeight="1" x14ac:dyDescent="0.2">
      <c r="A145" s="204"/>
      <c r="B145" s="205" t="s">
        <v>37</v>
      </c>
      <c r="C145" s="204">
        <v>20</v>
      </c>
      <c r="D145" s="206">
        <v>1</v>
      </c>
      <c r="E145" s="206">
        <v>0.08</v>
      </c>
      <c r="F145" s="206">
        <v>8</v>
      </c>
      <c r="G145" s="206">
        <v>38.520000000000003</v>
      </c>
    </row>
    <row r="146" spans="1:26" x14ac:dyDescent="0.2">
      <c r="A146" s="244" t="s">
        <v>221</v>
      </c>
      <c r="B146" s="245"/>
      <c r="C146" s="201">
        <v>860</v>
      </c>
      <c r="D146" s="206"/>
      <c r="E146" s="206"/>
      <c r="F146" s="206"/>
      <c r="G146" s="206"/>
    </row>
    <row r="147" spans="1:26" ht="27.95" customHeight="1" x14ac:dyDescent="0.2">
      <c r="A147" s="250" t="s">
        <v>220</v>
      </c>
      <c r="B147" s="251"/>
      <c r="C147" s="252"/>
      <c r="D147" s="202">
        <f>D148+D154</f>
        <v>45.99</v>
      </c>
      <c r="E147" s="202">
        <f>E148+E154</f>
        <v>53.73</v>
      </c>
      <c r="F147" s="202">
        <f>F148+F154</f>
        <v>190.44</v>
      </c>
      <c r="G147" s="202">
        <f>G148+G154</f>
        <v>1462.68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9"/>
    </row>
    <row r="148" spans="1:26" x14ac:dyDescent="0.2">
      <c r="A148" s="201"/>
      <c r="B148" s="203" t="s">
        <v>66</v>
      </c>
      <c r="C148" s="201"/>
      <c r="D148" s="202">
        <f>D149+D150+D151+D152</f>
        <v>21.26</v>
      </c>
      <c r="E148" s="202">
        <f t="shared" ref="E148:G148" si="26">E149+E150+E151+E152</f>
        <v>9.64</v>
      </c>
      <c r="F148" s="202">
        <f t="shared" si="26"/>
        <v>94.199999999999989</v>
      </c>
      <c r="G148" s="202">
        <f t="shared" si="26"/>
        <v>568.11</v>
      </c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9"/>
    </row>
    <row r="149" spans="1:26" x14ac:dyDescent="0.2">
      <c r="A149" s="204" t="s">
        <v>249</v>
      </c>
      <c r="B149" s="205" t="s">
        <v>248</v>
      </c>
      <c r="C149" s="204" t="s">
        <v>313</v>
      </c>
      <c r="D149" s="206">
        <v>12.38</v>
      </c>
      <c r="E149" s="206">
        <v>5.61</v>
      </c>
      <c r="F149" s="206">
        <v>6.3</v>
      </c>
      <c r="G149" s="206">
        <v>125.21</v>
      </c>
      <c r="H149" s="186"/>
      <c r="I149" s="186"/>
      <c r="J149" s="186"/>
      <c r="K149" s="186"/>
      <c r="L149" s="186"/>
      <c r="M149" s="186"/>
      <c r="N149" s="186"/>
      <c r="O149" s="182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</row>
    <row r="150" spans="1:26" x14ac:dyDescent="0.2">
      <c r="A150" s="204" t="s">
        <v>171</v>
      </c>
      <c r="B150" s="205" t="s">
        <v>150</v>
      </c>
      <c r="C150" s="204">
        <v>200</v>
      </c>
      <c r="D150" s="206">
        <v>5.08</v>
      </c>
      <c r="E150" s="206">
        <v>3.63</v>
      </c>
      <c r="F150" s="206">
        <v>53.3</v>
      </c>
      <c r="G150" s="206">
        <v>278</v>
      </c>
      <c r="H150" s="186"/>
      <c r="I150" s="186"/>
      <c r="J150" s="186"/>
      <c r="K150" s="186"/>
      <c r="L150" s="186"/>
      <c r="M150" s="182"/>
      <c r="N150" s="182"/>
      <c r="O150" s="186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</row>
    <row r="151" spans="1:26" x14ac:dyDescent="0.2">
      <c r="A151" s="207" t="s">
        <v>164</v>
      </c>
      <c r="B151" s="205" t="s">
        <v>10</v>
      </c>
      <c r="C151" s="208">
        <v>200</v>
      </c>
      <c r="D151" s="206">
        <v>0</v>
      </c>
      <c r="E151" s="206">
        <v>0</v>
      </c>
      <c r="F151" s="206">
        <v>10</v>
      </c>
      <c r="G151" s="206">
        <v>42</v>
      </c>
      <c r="H151" s="186"/>
      <c r="I151" s="182"/>
      <c r="J151" s="186"/>
      <c r="K151" s="186"/>
      <c r="L151" s="186"/>
      <c r="M151" s="186"/>
      <c r="N151" s="186"/>
      <c r="O151" s="182"/>
      <c r="P151" s="182"/>
      <c r="Q151" s="182"/>
      <c r="R151" s="182"/>
      <c r="S151" s="182"/>
      <c r="T151" s="182"/>
      <c r="U151" s="182"/>
      <c r="V151" s="186"/>
      <c r="W151" s="182"/>
      <c r="X151" s="182"/>
      <c r="Y151" s="186"/>
    </row>
    <row r="152" spans="1:26" x14ac:dyDescent="0.2">
      <c r="A152" s="207"/>
      <c r="B152" s="209" t="s">
        <v>11</v>
      </c>
      <c r="C152" s="207">
        <v>50</v>
      </c>
      <c r="D152" s="210">
        <v>3.8</v>
      </c>
      <c r="E152" s="210">
        <v>0.4</v>
      </c>
      <c r="F152" s="210">
        <v>24.6</v>
      </c>
      <c r="G152" s="210">
        <v>122.9</v>
      </c>
      <c r="H152" s="186"/>
      <c r="I152" s="182"/>
      <c r="J152" s="186"/>
      <c r="K152" s="186"/>
      <c r="L152" s="186"/>
      <c r="M152" s="186"/>
      <c r="N152" s="186"/>
      <c r="O152" s="182"/>
      <c r="P152" s="182"/>
      <c r="Q152" s="182"/>
      <c r="R152" s="182"/>
      <c r="S152" s="182"/>
      <c r="T152" s="182"/>
      <c r="U152" s="182"/>
      <c r="V152" s="186"/>
      <c r="W152" s="182"/>
      <c r="X152" s="182"/>
      <c r="Y152" s="186"/>
    </row>
    <row r="153" spans="1:26" x14ac:dyDescent="0.2">
      <c r="A153" s="244" t="s">
        <v>221</v>
      </c>
      <c r="B153" s="245"/>
      <c r="C153" s="214">
        <v>550</v>
      </c>
      <c r="D153" s="206"/>
      <c r="E153" s="206"/>
      <c r="F153" s="206"/>
      <c r="G153" s="206"/>
      <c r="H153" s="190"/>
      <c r="I153" s="191"/>
      <c r="J153" s="190"/>
      <c r="K153" s="190"/>
      <c r="L153" s="190"/>
      <c r="M153" s="192"/>
      <c r="N153" s="192"/>
      <c r="O153" s="191"/>
      <c r="P153" s="191"/>
      <c r="Q153" s="191"/>
      <c r="R153" s="191"/>
      <c r="S153" s="191"/>
      <c r="T153" s="191"/>
      <c r="U153" s="191"/>
      <c r="V153" s="192"/>
      <c r="W153" s="191"/>
      <c r="X153" s="191"/>
      <c r="Y153" s="192"/>
    </row>
    <row r="154" spans="1:26" x14ac:dyDescent="0.2">
      <c r="A154" s="204"/>
      <c r="B154" s="219" t="s">
        <v>67</v>
      </c>
      <c r="C154" s="201"/>
      <c r="D154" s="202">
        <f>D155+D156+D157+D158+D159</f>
        <v>24.73</v>
      </c>
      <c r="E154" s="202">
        <f t="shared" ref="E154:G154" si="27">E155+E156+E157+E158+E159</f>
        <v>44.089999999999996</v>
      </c>
      <c r="F154" s="202">
        <f t="shared" si="27"/>
        <v>96.240000000000009</v>
      </c>
      <c r="G154" s="202">
        <f t="shared" si="27"/>
        <v>894.57</v>
      </c>
      <c r="H154" s="190"/>
      <c r="I154" s="191"/>
      <c r="J154" s="190"/>
      <c r="K154" s="190"/>
      <c r="L154" s="190"/>
      <c r="M154" s="192"/>
      <c r="N154" s="192"/>
      <c r="O154" s="191"/>
      <c r="P154" s="191"/>
      <c r="Q154" s="191"/>
      <c r="R154" s="191"/>
      <c r="S154" s="191"/>
      <c r="T154" s="191"/>
      <c r="U154" s="191"/>
      <c r="V154" s="192"/>
      <c r="W154" s="191"/>
      <c r="X154" s="191"/>
      <c r="Y154" s="192"/>
    </row>
    <row r="155" spans="1:26" x14ac:dyDescent="0.2">
      <c r="A155" s="204" t="s">
        <v>244</v>
      </c>
      <c r="B155" s="205" t="s">
        <v>245</v>
      </c>
      <c r="C155" s="204">
        <v>100</v>
      </c>
      <c r="D155" s="213">
        <v>0.8</v>
      </c>
      <c r="E155" s="206">
        <v>0</v>
      </c>
      <c r="F155" s="206">
        <v>1.7</v>
      </c>
      <c r="G155" s="206">
        <v>10</v>
      </c>
      <c r="H155" s="190"/>
      <c r="I155" s="191"/>
      <c r="J155" s="190"/>
      <c r="K155" s="190"/>
      <c r="L155" s="190"/>
      <c r="M155" s="192"/>
      <c r="N155" s="192"/>
      <c r="O155" s="191"/>
      <c r="P155" s="191"/>
      <c r="Q155" s="191"/>
      <c r="R155" s="191"/>
      <c r="S155" s="191"/>
      <c r="T155" s="191"/>
      <c r="U155" s="191"/>
      <c r="V155" s="192"/>
      <c r="W155" s="191"/>
      <c r="X155" s="191"/>
      <c r="Y155" s="192"/>
    </row>
    <row r="156" spans="1:26" x14ac:dyDescent="0.2">
      <c r="A156" s="204" t="s">
        <v>168</v>
      </c>
      <c r="B156" s="205" t="s">
        <v>281</v>
      </c>
      <c r="C156" s="204">
        <v>250</v>
      </c>
      <c r="D156" s="206">
        <v>8.14</v>
      </c>
      <c r="E156" s="206">
        <v>15.35</v>
      </c>
      <c r="F156" s="206">
        <v>13.96</v>
      </c>
      <c r="G156" s="206">
        <v>234.73</v>
      </c>
      <c r="H156" s="190"/>
      <c r="I156" s="191"/>
      <c r="J156" s="190"/>
      <c r="K156" s="190"/>
      <c r="L156" s="190"/>
      <c r="M156" s="192"/>
      <c r="N156" s="192"/>
      <c r="O156" s="191"/>
      <c r="P156" s="191"/>
      <c r="Q156" s="191"/>
      <c r="R156" s="191"/>
      <c r="S156" s="191"/>
      <c r="T156" s="191"/>
      <c r="U156" s="191"/>
      <c r="V156" s="192"/>
      <c r="W156" s="191"/>
      <c r="X156" s="191"/>
      <c r="Y156" s="192"/>
    </row>
    <row r="157" spans="1:26" x14ac:dyDescent="0.2">
      <c r="A157" s="204" t="s">
        <v>232</v>
      </c>
      <c r="B157" s="205" t="s">
        <v>233</v>
      </c>
      <c r="C157" s="204" t="s">
        <v>311</v>
      </c>
      <c r="D157" s="206">
        <v>10.07</v>
      </c>
      <c r="E157" s="206">
        <v>28.23</v>
      </c>
      <c r="F157" s="206">
        <v>26.13</v>
      </c>
      <c r="G157" s="206">
        <v>398.85</v>
      </c>
      <c r="H157" s="190"/>
      <c r="I157" s="191"/>
      <c r="J157" s="190"/>
      <c r="K157" s="190"/>
      <c r="L157" s="190"/>
      <c r="M157" s="192"/>
      <c r="N157" s="192"/>
      <c r="O157" s="191"/>
      <c r="P157" s="191"/>
      <c r="Q157" s="191"/>
      <c r="R157" s="191"/>
      <c r="S157" s="191"/>
      <c r="T157" s="191"/>
      <c r="U157" s="191"/>
      <c r="V157" s="192"/>
      <c r="W157" s="191"/>
      <c r="X157" s="191"/>
      <c r="Y157" s="192"/>
    </row>
    <row r="158" spans="1:26" x14ac:dyDescent="0.2">
      <c r="A158" s="207" t="s">
        <v>240</v>
      </c>
      <c r="B158" s="209" t="s">
        <v>261</v>
      </c>
      <c r="C158" s="204">
        <v>200</v>
      </c>
      <c r="D158" s="206">
        <v>1.92</v>
      </c>
      <c r="E158" s="206">
        <v>0.11</v>
      </c>
      <c r="F158" s="206">
        <v>29.85</v>
      </c>
      <c r="G158" s="206">
        <v>128.09</v>
      </c>
      <c r="H158" s="190"/>
      <c r="I158" s="191"/>
      <c r="J158" s="190"/>
      <c r="K158" s="190"/>
      <c r="L158" s="190"/>
      <c r="M158" s="192"/>
      <c r="N158" s="192"/>
      <c r="O158" s="191"/>
      <c r="P158" s="191"/>
      <c r="Q158" s="191"/>
      <c r="R158" s="191"/>
      <c r="S158" s="191"/>
      <c r="T158" s="191"/>
      <c r="U158" s="191"/>
      <c r="V158" s="192"/>
      <c r="W158" s="191"/>
      <c r="X158" s="191"/>
      <c r="Y158" s="192"/>
    </row>
    <row r="159" spans="1:26" x14ac:dyDescent="0.2">
      <c r="A159" s="207"/>
      <c r="B159" s="209" t="s">
        <v>11</v>
      </c>
      <c r="C159" s="207">
        <v>50</v>
      </c>
      <c r="D159" s="210">
        <v>3.8</v>
      </c>
      <c r="E159" s="210">
        <v>0.4</v>
      </c>
      <c r="F159" s="210">
        <v>24.6</v>
      </c>
      <c r="G159" s="210">
        <v>122.9</v>
      </c>
      <c r="H159" s="190"/>
      <c r="I159" s="191"/>
      <c r="J159" s="190"/>
      <c r="K159" s="190"/>
      <c r="L159" s="190"/>
      <c r="M159" s="192"/>
      <c r="N159" s="192"/>
      <c r="O159" s="191"/>
      <c r="P159" s="191"/>
      <c r="Q159" s="191"/>
      <c r="R159" s="191"/>
      <c r="S159" s="191"/>
      <c r="T159" s="191"/>
      <c r="U159" s="191"/>
      <c r="V159" s="192"/>
      <c r="W159" s="191"/>
      <c r="X159" s="191"/>
      <c r="Y159" s="192"/>
    </row>
    <row r="160" spans="1:26" x14ac:dyDescent="0.2">
      <c r="A160" s="244" t="s">
        <v>221</v>
      </c>
      <c r="B160" s="245"/>
      <c r="C160" s="201">
        <v>800</v>
      </c>
      <c r="D160" s="204"/>
      <c r="E160" s="204"/>
      <c r="F160" s="204"/>
      <c r="G160" s="204"/>
      <c r="H160" s="190"/>
      <c r="I160" s="191"/>
      <c r="J160" s="190"/>
      <c r="K160" s="190"/>
      <c r="L160" s="190"/>
      <c r="M160" s="192"/>
      <c r="N160" s="192"/>
      <c r="O160" s="191"/>
      <c r="P160" s="191"/>
      <c r="Q160" s="191"/>
      <c r="R160" s="191"/>
      <c r="S160" s="191"/>
      <c r="T160" s="191"/>
      <c r="U160" s="191"/>
      <c r="V160" s="192"/>
      <c r="W160" s="191"/>
      <c r="X160" s="191"/>
      <c r="Y160" s="192"/>
    </row>
    <row r="161" spans="1:7" x14ac:dyDescent="0.2">
      <c r="A161" s="243" t="s">
        <v>251</v>
      </c>
      <c r="B161" s="243"/>
      <c r="C161" s="243"/>
      <c r="D161" s="202">
        <f>D162+D170</f>
        <v>52.77</v>
      </c>
      <c r="E161" s="202">
        <f t="shared" ref="E161:G161" si="28">E162+E170</f>
        <v>52.8</v>
      </c>
      <c r="F161" s="202">
        <f t="shared" si="28"/>
        <v>202.01999999999998</v>
      </c>
      <c r="G161" s="202">
        <f t="shared" si="28"/>
        <v>1521.78</v>
      </c>
    </row>
    <row r="162" spans="1:7" x14ac:dyDescent="0.2">
      <c r="A162" s="201"/>
      <c r="B162" s="243" t="s">
        <v>66</v>
      </c>
      <c r="C162" s="243"/>
      <c r="D162" s="202">
        <f>D163+D164+D165+D166+D167+D168</f>
        <v>19.32</v>
      </c>
      <c r="E162" s="202">
        <f t="shared" ref="E162:G162" si="29">E163+E164+E165+E166+E167+E168</f>
        <v>23.13</v>
      </c>
      <c r="F162" s="202">
        <f t="shared" si="29"/>
        <v>80.22</v>
      </c>
      <c r="G162" s="202">
        <f t="shared" si="29"/>
        <v>621.15</v>
      </c>
    </row>
    <row r="163" spans="1:7" x14ac:dyDescent="0.2">
      <c r="A163" s="204" t="s">
        <v>163</v>
      </c>
      <c r="B163" s="205" t="s">
        <v>35</v>
      </c>
      <c r="C163" s="204">
        <v>10</v>
      </c>
      <c r="D163" s="206">
        <v>2.6</v>
      </c>
      <c r="E163" s="206">
        <v>2.65</v>
      </c>
      <c r="F163" s="206">
        <v>0.35</v>
      </c>
      <c r="G163" s="206">
        <v>36.24</v>
      </c>
    </row>
    <row r="164" spans="1:7" x14ac:dyDescent="0.2">
      <c r="A164" s="204" t="s">
        <v>161</v>
      </c>
      <c r="B164" s="205" t="s">
        <v>135</v>
      </c>
      <c r="C164" s="204">
        <v>5</v>
      </c>
      <c r="D164" s="206">
        <v>0.05</v>
      </c>
      <c r="E164" s="206">
        <v>3.63</v>
      </c>
      <c r="F164" s="206">
        <v>7.0000000000000007E-2</v>
      </c>
      <c r="G164" s="206">
        <v>33.11</v>
      </c>
    </row>
    <row r="165" spans="1:7" ht="25.5" x14ac:dyDescent="0.2">
      <c r="A165" s="204" t="s">
        <v>162</v>
      </c>
      <c r="B165" s="205" t="s">
        <v>188</v>
      </c>
      <c r="C165" s="204" t="s">
        <v>316</v>
      </c>
      <c r="D165" s="206">
        <v>10.63</v>
      </c>
      <c r="E165" s="206">
        <v>11.81</v>
      </c>
      <c r="F165" s="206">
        <v>20.16</v>
      </c>
      <c r="G165" s="206">
        <v>229.46</v>
      </c>
    </row>
    <row r="166" spans="1:7" x14ac:dyDescent="0.2">
      <c r="A166" s="207"/>
      <c r="B166" s="205" t="s">
        <v>62</v>
      </c>
      <c r="C166" s="204">
        <v>40</v>
      </c>
      <c r="D166" s="206">
        <v>3</v>
      </c>
      <c r="E166" s="206">
        <v>4.72</v>
      </c>
      <c r="F166" s="206">
        <v>29.96</v>
      </c>
      <c r="G166" s="206">
        <v>182</v>
      </c>
    </row>
    <row r="167" spans="1:7" x14ac:dyDescent="0.2">
      <c r="A167" s="207" t="s">
        <v>164</v>
      </c>
      <c r="B167" s="205" t="s">
        <v>10</v>
      </c>
      <c r="C167" s="204">
        <v>200</v>
      </c>
      <c r="D167" s="206">
        <v>0</v>
      </c>
      <c r="E167" s="206">
        <v>0</v>
      </c>
      <c r="F167" s="206">
        <v>10</v>
      </c>
      <c r="G167" s="206">
        <v>42</v>
      </c>
    </row>
    <row r="168" spans="1:7" x14ac:dyDescent="0.2">
      <c r="A168" s="204"/>
      <c r="B168" s="205" t="s">
        <v>11</v>
      </c>
      <c r="C168" s="204">
        <v>40</v>
      </c>
      <c r="D168" s="206">
        <v>3.04</v>
      </c>
      <c r="E168" s="206">
        <v>0.32</v>
      </c>
      <c r="F168" s="206">
        <v>19.68</v>
      </c>
      <c r="G168" s="206">
        <v>98.34</v>
      </c>
    </row>
    <row r="169" spans="1:7" x14ac:dyDescent="0.2">
      <c r="A169" s="244" t="s">
        <v>221</v>
      </c>
      <c r="B169" s="245"/>
      <c r="C169" s="211">
        <v>550</v>
      </c>
      <c r="D169" s="210"/>
      <c r="E169" s="210"/>
      <c r="F169" s="210"/>
      <c r="G169" s="210" t="s">
        <v>231</v>
      </c>
    </row>
    <row r="170" spans="1:7" x14ac:dyDescent="0.2">
      <c r="A170" s="207"/>
      <c r="B170" s="249" t="s">
        <v>67</v>
      </c>
      <c r="C170" s="249"/>
      <c r="D170" s="218">
        <f>D171+D172+D173+D174+D175+D176</f>
        <v>33.450000000000003</v>
      </c>
      <c r="E170" s="218">
        <f t="shared" ref="E170:G170" si="30">E171+E172+E173+E174+E175+E176</f>
        <v>29.67</v>
      </c>
      <c r="F170" s="218">
        <f t="shared" si="30"/>
        <v>121.8</v>
      </c>
      <c r="G170" s="218">
        <f t="shared" si="30"/>
        <v>900.63</v>
      </c>
    </row>
    <row r="171" spans="1:7" x14ac:dyDescent="0.2">
      <c r="A171" s="207" t="s">
        <v>234</v>
      </c>
      <c r="B171" s="205" t="s">
        <v>235</v>
      </c>
      <c r="C171" s="204">
        <v>100</v>
      </c>
      <c r="D171" s="206">
        <v>1.9</v>
      </c>
      <c r="E171" s="206">
        <v>0</v>
      </c>
      <c r="F171" s="206">
        <v>7.7</v>
      </c>
      <c r="G171" s="206">
        <v>38.4</v>
      </c>
    </row>
    <row r="172" spans="1:7" x14ac:dyDescent="0.2">
      <c r="A172" s="204" t="s">
        <v>167</v>
      </c>
      <c r="B172" s="205" t="s">
        <v>271</v>
      </c>
      <c r="C172" s="204">
        <v>250</v>
      </c>
      <c r="D172" s="206">
        <v>5.71</v>
      </c>
      <c r="E172" s="206">
        <v>15.3</v>
      </c>
      <c r="F172" s="206">
        <v>23.8</v>
      </c>
      <c r="G172" s="206">
        <v>255.75</v>
      </c>
    </row>
    <row r="173" spans="1:7" x14ac:dyDescent="0.2">
      <c r="A173" s="207" t="s">
        <v>283</v>
      </c>
      <c r="B173" s="205" t="s">
        <v>282</v>
      </c>
      <c r="C173" s="204">
        <v>100</v>
      </c>
      <c r="D173" s="206">
        <v>17.09</v>
      </c>
      <c r="E173" s="206">
        <v>10.7</v>
      </c>
      <c r="F173" s="206">
        <v>12.12</v>
      </c>
      <c r="G173" s="206">
        <v>212.83</v>
      </c>
    </row>
    <row r="174" spans="1:7" x14ac:dyDescent="0.2">
      <c r="A174" s="204" t="s">
        <v>33</v>
      </c>
      <c r="B174" s="205" t="s">
        <v>12</v>
      </c>
      <c r="C174" s="204">
        <v>180</v>
      </c>
      <c r="D174" s="206">
        <v>6.77</v>
      </c>
      <c r="E174" s="206">
        <v>3.41</v>
      </c>
      <c r="F174" s="206">
        <v>43.2</v>
      </c>
      <c r="G174" s="206">
        <v>241.2</v>
      </c>
    </row>
    <row r="175" spans="1:7" x14ac:dyDescent="0.2">
      <c r="A175" s="207" t="s">
        <v>240</v>
      </c>
      <c r="B175" s="209" t="s">
        <v>239</v>
      </c>
      <c r="C175" s="204">
        <v>200</v>
      </c>
      <c r="D175" s="206">
        <v>0.46</v>
      </c>
      <c r="E175" s="206">
        <v>0.1</v>
      </c>
      <c r="F175" s="206">
        <v>25.14</v>
      </c>
      <c r="G175" s="206">
        <v>103.28</v>
      </c>
    </row>
    <row r="176" spans="1:7" x14ac:dyDescent="0.2">
      <c r="A176" s="204"/>
      <c r="B176" s="205" t="s">
        <v>11</v>
      </c>
      <c r="C176" s="204">
        <v>20</v>
      </c>
      <c r="D176" s="206">
        <v>1.52</v>
      </c>
      <c r="E176" s="206">
        <v>0.16</v>
      </c>
      <c r="F176" s="206">
        <v>9.84</v>
      </c>
      <c r="G176" s="206">
        <v>49.17</v>
      </c>
    </row>
    <row r="177" spans="1:7" x14ac:dyDescent="0.2">
      <c r="A177" s="248" t="s">
        <v>221</v>
      </c>
      <c r="B177" s="248"/>
      <c r="C177" s="211">
        <f>SUM(C171:C176)</f>
        <v>850</v>
      </c>
      <c r="D177" s="210"/>
      <c r="E177" s="210"/>
      <c r="F177" s="210"/>
      <c r="G177" s="210"/>
    </row>
    <row r="178" spans="1:7" x14ac:dyDescent="0.2">
      <c r="A178" s="243" t="s">
        <v>252</v>
      </c>
      <c r="B178" s="243"/>
      <c r="C178" s="243"/>
      <c r="D178" s="202">
        <f>D179+D185</f>
        <v>38.83</v>
      </c>
      <c r="E178" s="202">
        <f>E179+E185</f>
        <v>54.06</v>
      </c>
      <c r="F178" s="202">
        <f>F179+F185</f>
        <v>215.57999999999998</v>
      </c>
      <c r="G178" s="202">
        <f>G179+G185</f>
        <v>1521.85</v>
      </c>
    </row>
    <row r="179" spans="1:7" x14ac:dyDescent="0.2">
      <c r="A179" s="201"/>
      <c r="B179" s="243" t="s">
        <v>66</v>
      </c>
      <c r="C179" s="243"/>
      <c r="D179" s="202">
        <f>D180+D181+D182+D183</f>
        <v>19.95</v>
      </c>
      <c r="E179" s="202">
        <f t="shared" ref="E179:G179" si="31">E180+E181+E182+E183</f>
        <v>12.45</v>
      </c>
      <c r="F179" s="202">
        <f t="shared" si="31"/>
        <v>132.72999999999999</v>
      </c>
      <c r="G179" s="202">
        <f t="shared" si="31"/>
        <v>730.06999999999994</v>
      </c>
    </row>
    <row r="180" spans="1:7" x14ac:dyDescent="0.2">
      <c r="A180" s="229" t="s">
        <v>298</v>
      </c>
      <c r="B180" s="230" t="s">
        <v>299</v>
      </c>
      <c r="C180" s="231" t="s">
        <v>316</v>
      </c>
      <c r="D180" s="232">
        <v>12.88</v>
      </c>
      <c r="E180" s="232">
        <v>10.45</v>
      </c>
      <c r="F180" s="232">
        <v>54.4</v>
      </c>
      <c r="G180" s="232">
        <v>363.21</v>
      </c>
    </row>
    <row r="181" spans="1:7" x14ac:dyDescent="0.2">
      <c r="A181" s="207"/>
      <c r="B181" s="205" t="s">
        <v>294</v>
      </c>
      <c r="C181" s="204">
        <v>60</v>
      </c>
      <c r="D181" s="206">
        <v>2.88</v>
      </c>
      <c r="E181" s="206">
        <v>1.68</v>
      </c>
      <c r="F181" s="206">
        <v>46.62</v>
      </c>
      <c r="G181" s="206">
        <v>213.12</v>
      </c>
    </row>
    <row r="182" spans="1:7" x14ac:dyDescent="0.2">
      <c r="A182" s="204" t="s">
        <v>42</v>
      </c>
      <c r="B182" s="205" t="s">
        <v>270</v>
      </c>
      <c r="C182" s="204">
        <v>200</v>
      </c>
      <c r="D182" s="206">
        <v>1.1499999999999999</v>
      </c>
      <c r="E182" s="206"/>
      <c r="F182" s="206">
        <v>12.03</v>
      </c>
      <c r="G182" s="206">
        <v>55.4</v>
      </c>
    </row>
    <row r="183" spans="1:7" x14ac:dyDescent="0.2">
      <c r="A183" s="204"/>
      <c r="B183" s="205" t="s">
        <v>11</v>
      </c>
      <c r="C183" s="204">
        <v>40</v>
      </c>
      <c r="D183" s="206">
        <v>3.04</v>
      </c>
      <c r="E183" s="206">
        <v>0.32</v>
      </c>
      <c r="F183" s="206">
        <v>19.68</v>
      </c>
      <c r="G183" s="206">
        <v>98.34</v>
      </c>
    </row>
    <row r="184" spans="1:7" x14ac:dyDescent="0.2">
      <c r="A184" s="244" t="s">
        <v>221</v>
      </c>
      <c r="B184" s="245"/>
      <c r="C184" s="201">
        <v>555</v>
      </c>
      <c r="D184" s="206"/>
      <c r="E184" s="206"/>
      <c r="F184" s="206"/>
      <c r="G184" s="206"/>
    </row>
    <row r="185" spans="1:7" x14ac:dyDescent="0.2">
      <c r="A185" s="204"/>
      <c r="B185" s="249" t="s">
        <v>67</v>
      </c>
      <c r="C185" s="249"/>
      <c r="D185" s="202">
        <f>D186+D187+D188+D189+D190+D191</f>
        <v>18.88</v>
      </c>
      <c r="E185" s="202">
        <f t="shared" ref="E185:G185" si="32">E186+E187+E188+E189+E190+E191</f>
        <v>41.61</v>
      </c>
      <c r="F185" s="202">
        <f t="shared" si="32"/>
        <v>82.850000000000009</v>
      </c>
      <c r="G185" s="202">
        <f t="shared" si="32"/>
        <v>791.78000000000009</v>
      </c>
    </row>
    <row r="186" spans="1:7" x14ac:dyDescent="0.2">
      <c r="A186" s="233" t="s">
        <v>306</v>
      </c>
      <c r="B186" s="234" t="s">
        <v>307</v>
      </c>
      <c r="C186" s="233">
        <v>100</v>
      </c>
      <c r="D186" s="236">
        <v>1.2</v>
      </c>
      <c r="E186" s="236">
        <v>10.08</v>
      </c>
      <c r="F186" s="236">
        <v>8.6</v>
      </c>
      <c r="G186" s="236">
        <v>129.80000000000001</v>
      </c>
    </row>
    <row r="187" spans="1:7" x14ac:dyDescent="0.2">
      <c r="A187" s="204" t="s">
        <v>284</v>
      </c>
      <c r="B187" s="205" t="s">
        <v>285</v>
      </c>
      <c r="C187" s="204">
        <v>250</v>
      </c>
      <c r="D187" s="206">
        <v>3.05</v>
      </c>
      <c r="E187" s="206">
        <v>11.45</v>
      </c>
      <c r="F187" s="206">
        <v>12.6</v>
      </c>
      <c r="G187" s="206">
        <v>165.65</v>
      </c>
    </row>
    <row r="188" spans="1:7" x14ac:dyDescent="0.2">
      <c r="A188" s="207" t="s">
        <v>286</v>
      </c>
      <c r="B188" s="205" t="s">
        <v>287</v>
      </c>
      <c r="C188" s="204">
        <v>110</v>
      </c>
      <c r="D188" s="206">
        <v>9.34</v>
      </c>
      <c r="E188" s="206">
        <v>16</v>
      </c>
      <c r="F188" s="206">
        <v>15</v>
      </c>
      <c r="G188" s="206">
        <v>241.36</v>
      </c>
    </row>
    <row r="189" spans="1:7" x14ac:dyDescent="0.2">
      <c r="A189" s="204" t="s">
        <v>238</v>
      </c>
      <c r="B189" s="205" t="s">
        <v>272</v>
      </c>
      <c r="C189" s="204">
        <v>180</v>
      </c>
      <c r="D189" s="206">
        <v>3.77</v>
      </c>
      <c r="E189" s="206">
        <v>3.92</v>
      </c>
      <c r="F189" s="206">
        <v>26.81</v>
      </c>
      <c r="G189" s="206">
        <v>163.80000000000001</v>
      </c>
    </row>
    <row r="190" spans="1:7" x14ac:dyDescent="0.2">
      <c r="A190" s="207" t="s">
        <v>164</v>
      </c>
      <c r="B190" s="205" t="s">
        <v>10</v>
      </c>
      <c r="C190" s="204">
        <v>200</v>
      </c>
      <c r="D190" s="206">
        <v>0</v>
      </c>
      <c r="E190" s="206">
        <v>0</v>
      </c>
      <c r="F190" s="206">
        <v>10</v>
      </c>
      <c r="G190" s="206">
        <v>42</v>
      </c>
    </row>
    <row r="191" spans="1:7" x14ac:dyDescent="0.2">
      <c r="A191" s="204"/>
      <c r="B191" s="205" t="s">
        <v>11</v>
      </c>
      <c r="C191" s="204">
        <v>20</v>
      </c>
      <c r="D191" s="206">
        <v>1.52</v>
      </c>
      <c r="E191" s="206">
        <v>0.16</v>
      </c>
      <c r="F191" s="206">
        <v>9.84</v>
      </c>
      <c r="G191" s="206">
        <v>49.17</v>
      </c>
    </row>
    <row r="192" spans="1:7" x14ac:dyDescent="0.2">
      <c r="A192" s="248" t="s">
        <v>221</v>
      </c>
      <c r="B192" s="248"/>
      <c r="C192" s="201">
        <f>SUM(C186:C191)</f>
        <v>860</v>
      </c>
      <c r="D192" s="206"/>
      <c r="E192" s="206"/>
      <c r="F192" s="206"/>
      <c r="G192" s="206"/>
    </row>
    <row r="193" spans="1:7" x14ac:dyDescent="0.2">
      <c r="A193" s="243" t="s">
        <v>253</v>
      </c>
      <c r="B193" s="243"/>
      <c r="C193" s="243"/>
      <c r="D193" s="202">
        <f>D194+D202</f>
        <v>37.220700000000001</v>
      </c>
      <c r="E193" s="202">
        <f t="shared" ref="E193:F193" si="33">E194+E202</f>
        <v>45.683999999999997</v>
      </c>
      <c r="F193" s="202">
        <f t="shared" si="33"/>
        <v>188.3211</v>
      </c>
      <c r="G193" s="202">
        <f>G194+G202</f>
        <v>1343.6999999999998</v>
      </c>
    </row>
    <row r="194" spans="1:7" x14ac:dyDescent="0.2">
      <c r="A194" s="201"/>
      <c r="B194" s="243" t="s">
        <v>66</v>
      </c>
      <c r="C194" s="243"/>
      <c r="D194" s="202">
        <f>D195+D196+D197+D198+D199+D200</f>
        <v>16.96</v>
      </c>
      <c r="E194" s="202">
        <f t="shared" ref="E194:G194" si="34">E195+E196+E197+E198+E199+E200</f>
        <v>22.499999999999996</v>
      </c>
      <c r="F194" s="202">
        <f t="shared" si="34"/>
        <v>81.5</v>
      </c>
      <c r="G194" s="202">
        <f t="shared" si="34"/>
        <v>607.32000000000005</v>
      </c>
    </row>
    <row r="195" spans="1:7" x14ac:dyDescent="0.2">
      <c r="A195" s="227" t="s">
        <v>161</v>
      </c>
      <c r="B195" s="205" t="s">
        <v>135</v>
      </c>
      <c r="C195" s="204">
        <v>10</v>
      </c>
      <c r="D195" s="206">
        <v>0.1</v>
      </c>
      <c r="E195" s="206">
        <v>7.26</v>
      </c>
      <c r="F195" s="206">
        <v>0.14000000000000001</v>
      </c>
      <c r="G195" s="206">
        <v>66.22</v>
      </c>
    </row>
    <row r="196" spans="1:7" x14ac:dyDescent="0.2">
      <c r="A196" s="223" t="s">
        <v>297</v>
      </c>
      <c r="B196" s="225" t="s">
        <v>155</v>
      </c>
      <c r="C196" s="224">
        <v>40</v>
      </c>
      <c r="D196" s="224">
        <v>5.07</v>
      </c>
      <c r="E196" s="224">
        <v>4.5999999999999996</v>
      </c>
      <c r="F196" s="226">
        <v>0.28000000000000003</v>
      </c>
      <c r="G196" s="224">
        <v>62.84</v>
      </c>
    </row>
    <row r="197" spans="1:7" x14ac:dyDescent="0.2">
      <c r="A197" s="229" t="s">
        <v>300</v>
      </c>
      <c r="B197" s="230" t="s">
        <v>301</v>
      </c>
      <c r="C197" s="231" t="s">
        <v>309</v>
      </c>
      <c r="D197" s="232" t="s">
        <v>302</v>
      </c>
      <c r="E197" s="232" t="s">
        <v>303</v>
      </c>
      <c r="F197" s="232" t="s">
        <v>304</v>
      </c>
      <c r="G197" s="232" t="s">
        <v>305</v>
      </c>
    </row>
    <row r="198" spans="1:7" x14ac:dyDescent="0.2">
      <c r="A198" s="207"/>
      <c r="B198" s="205" t="s">
        <v>41</v>
      </c>
      <c r="C198" s="204">
        <v>100</v>
      </c>
      <c r="D198" s="206">
        <v>0.4</v>
      </c>
      <c r="E198" s="206">
        <v>0</v>
      </c>
      <c r="F198" s="206">
        <v>9.8000000000000007</v>
      </c>
      <c r="G198" s="206">
        <v>42.84</v>
      </c>
    </row>
    <row r="199" spans="1:7" x14ac:dyDescent="0.2">
      <c r="A199" s="274" t="s">
        <v>165</v>
      </c>
      <c r="B199" s="273" t="s">
        <v>51</v>
      </c>
      <c r="C199" s="274">
        <v>200</v>
      </c>
      <c r="D199" s="275">
        <v>1.99</v>
      </c>
      <c r="E199" s="275">
        <v>1.7</v>
      </c>
      <c r="F199" s="275">
        <v>18.600000000000001</v>
      </c>
      <c r="G199" s="275">
        <v>102.03</v>
      </c>
    </row>
    <row r="200" spans="1:7" x14ac:dyDescent="0.2">
      <c r="A200" s="207"/>
      <c r="B200" s="205" t="s">
        <v>11</v>
      </c>
      <c r="C200" s="204">
        <v>40</v>
      </c>
      <c r="D200" s="206">
        <v>3.04</v>
      </c>
      <c r="E200" s="206">
        <v>0.32</v>
      </c>
      <c r="F200" s="206">
        <v>19.68</v>
      </c>
      <c r="G200" s="206">
        <v>98.34</v>
      </c>
    </row>
    <row r="201" spans="1:7" x14ac:dyDescent="0.2">
      <c r="A201" s="244" t="s">
        <v>221</v>
      </c>
      <c r="B201" s="245"/>
      <c r="C201" s="201">
        <v>595</v>
      </c>
      <c r="D201" s="206"/>
      <c r="E201" s="206"/>
      <c r="F201" s="206"/>
      <c r="G201" s="206"/>
    </row>
    <row r="202" spans="1:7" x14ac:dyDescent="0.2">
      <c r="A202" s="204"/>
      <c r="B202" s="249" t="s">
        <v>67</v>
      </c>
      <c r="C202" s="249"/>
      <c r="D202" s="202">
        <f>D203+D204+D205+D206+D207+D208</f>
        <v>20.2607</v>
      </c>
      <c r="E202" s="202">
        <f>E203+E204+E205+E206+E207+E208</f>
        <v>23.183999999999997</v>
      </c>
      <c r="F202" s="202">
        <f>F203+F204+F205+F206+F207+F208</f>
        <v>106.8211</v>
      </c>
      <c r="G202" s="202">
        <f>G203+G204+G205+G206+G207+G208</f>
        <v>736.37999999999988</v>
      </c>
    </row>
    <row r="203" spans="1:7" x14ac:dyDescent="0.2">
      <c r="A203" s="204" t="s">
        <v>82</v>
      </c>
      <c r="B203" s="205" t="s">
        <v>83</v>
      </c>
      <c r="C203" s="204">
        <v>100</v>
      </c>
      <c r="D203" s="206">
        <f>1.21*1.67</f>
        <v>2.0206999999999997</v>
      </c>
      <c r="E203" s="206">
        <f>6.2*1.67</f>
        <v>10.353999999999999</v>
      </c>
      <c r="F203" s="206">
        <f>12.33*1.67</f>
        <v>20.591100000000001</v>
      </c>
      <c r="G203" s="206">
        <f>113*1.67</f>
        <v>188.70999999999998</v>
      </c>
    </row>
    <row r="204" spans="1:7" x14ac:dyDescent="0.2">
      <c r="A204" s="204" t="s">
        <v>289</v>
      </c>
      <c r="B204" s="205" t="s">
        <v>288</v>
      </c>
      <c r="C204" s="204">
        <v>250</v>
      </c>
      <c r="D204" s="206">
        <v>2.29</v>
      </c>
      <c r="E204" s="206">
        <v>5.88</v>
      </c>
      <c r="F204" s="206">
        <v>16.93</v>
      </c>
      <c r="G204" s="206">
        <v>129.72999999999999</v>
      </c>
    </row>
    <row r="205" spans="1:7" x14ac:dyDescent="0.2">
      <c r="A205" s="204" t="s">
        <v>249</v>
      </c>
      <c r="B205" s="205" t="s">
        <v>248</v>
      </c>
      <c r="C205" s="204" t="s">
        <v>313</v>
      </c>
      <c r="D205" s="206">
        <v>10.38</v>
      </c>
      <c r="E205" s="206">
        <v>3.61</v>
      </c>
      <c r="F205" s="206">
        <v>3.3</v>
      </c>
      <c r="G205" s="206">
        <v>87.24</v>
      </c>
    </row>
    <row r="206" spans="1:7" x14ac:dyDescent="0.2">
      <c r="A206" s="204" t="s">
        <v>171</v>
      </c>
      <c r="B206" s="205" t="s">
        <v>150</v>
      </c>
      <c r="C206" s="204">
        <v>180</v>
      </c>
      <c r="D206" s="206">
        <v>4.57</v>
      </c>
      <c r="E206" s="206">
        <v>3.26</v>
      </c>
      <c r="F206" s="206">
        <v>48</v>
      </c>
      <c r="G206" s="206">
        <v>250.18</v>
      </c>
    </row>
    <row r="207" spans="1:7" x14ac:dyDescent="0.2">
      <c r="A207" s="207" t="s">
        <v>164</v>
      </c>
      <c r="B207" s="205" t="s">
        <v>10</v>
      </c>
      <c r="C207" s="204">
        <v>200</v>
      </c>
      <c r="D207" s="206">
        <v>0</v>
      </c>
      <c r="E207" s="206">
        <v>0</v>
      </c>
      <c r="F207" s="206">
        <v>10</v>
      </c>
      <c r="G207" s="206">
        <v>42</v>
      </c>
    </row>
    <row r="208" spans="1:7" x14ac:dyDescent="0.2">
      <c r="A208" s="208"/>
      <c r="B208" s="205" t="s">
        <v>37</v>
      </c>
      <c r="C208" s="204">
        <v>20</v>
      </c>
      <c r="D208" s="206">
        <v>1</v>
      </c>
      <c r="E208" s="206">
        <v>0.08</v>
      </c>
      <c r="F208" s="206">
        <v>8</v>
      </c>
      <c r="G208" s="206">
        <v>38.520000000000003</v>
      </c>
    </row>
    <row r="209" spans="1:7" x14ac:dyDescent="0.2">
      <c r="A209" s="248" t="s">
        <v>221</v>
      </c>
      <c r="B209" s="248"/>
      <c r="C209" s="201">
        <v>850</v>
      </c>
      <c r="D209" s="206"/>
      <c r="E209" s="206"/>
      <c r="F209" s="206"/>
      <c r="G209" s="206"/>
    </row>
    <row r="210" spans="1:7" x14ac:dyDescent="0.2">
      <c r="A210" s="243" t="s">
        <v>254</v>
      </c>
      <c r="B210" s="243"/>
      <c r="C210" s="243"/>
      <c r="D210" s="202">
        <f>D211+D217</f>
        <v>50.78</v>
      </c>
      <c r="E210" s="202">
        <f>E211+E217</f>
        <v>57.499999999999993</v>
      </c>
      <c r="F210" s="202">
        <f>F211+F217</f>
        <v>237.08999999999997</v>
      </c>
      <c r="G210" s="202">
        <f>G211+G217</f>
        <v>1710.56</v>
      </c>
    </row>
    <row r="211" spans="1:7" x14ac:dyDescent="0.2">
      <c r="A211" s="201"/>
      <c r="B211" s="243" t="s">
        <v>66</v>
      </c>
      <c r="C211" s="243"/>
      <c r="D211" s="202">
        <f>D212+D213+D214+D215</f>
        <v>20.73</v>
      </c>
      <c r="E211" s="202">
        <f t="shared" ref="E211:G211" si="35">E212+E213+E214+E215</f>
        <v>17.29</v>
      </c>
      <c r="F211" s="202">
        <f t="shared" si="35"/>
        <v>144.22999999999999</v>
      </c>
      <c r="G211" s="202">
        <f t="shared" si="35"/>
        <v>842.09</v>
      </c>
    </row>
    <row r="212" spans="1:7" ht="25.5" x14ac:dyDescent="0.2">
      <c r="A212" s="204" t="s">
        <v>162</v>
      </c>
      <c r="B212" s="205" t="s">
        <v>184</v>
      </c>
      <c r="C212" s="204" t="s">
        <v>309</v>
      </c>
      <c r="D212" s="206">
        <v>6.81</v>
      </c>
      <c r="E212" s="206">
        <v>10.45</v>
      </c>
      <c r="F212" s="206">
        <v>29.51</v>
      </c>
      <c r="G212" s="206">
        <v>246.6</v>
      </c>
    </row>
    <row r="213" spans="1:7" x14ac:dyDescent="0.2">
      <c r="A213" s="207" t="s">
        <v>295</v>
      </c>
      <c r="B213" s="205" t="s">
        <v>178</v>
      </c>
      <c r="C213" s="204">
        <v>100</v>
      </c>
      <c r="D213" s="206">
        <v>8.1999999999999993</v>
      </c>
      <c r="E213" s="206">
        <v>6.33</v>
      </c>
      <c r="F213" s="206">
        <v>60.27</v>
      </c>
      <c r="G213" s="206">
        <v>344.5</v>
      </c>
    </row>
    <row r="214" spans="1:7" x14ac:dyDescent="0.2">
      <c r="A214" s="207" t="s">
        <v>240</v>
      </c>
      <c r="B214" s="209" t="s">
        <v>261</v>
      </c>
      <c r="C214" s="204">
        <v>200</v>
      </c>
      <c r="D214" s="206">
        <v>1.92</v>
      </c>
      <c r="E214" s="206">
        <v>0.11</v>
      </c>
      <c r="F214" s="206">
        <v>29.85</v>
      </c>
      <c r="G214" s="206">
        <v>128.09</v>
      </c>
    </row>
    <row r="215" spans="1:7" x14ac:dyDescent="0.2">
      <c r="A215" s="207"/>
      <c r="B215" s="209" t="s">
        <v>11</v>
      </c>
      <c r="C215" s="207">
        <v>50</v>
      </c>
      <c r="D215" s="210">
        <v>3.8</v>
      </c>
      <c r="E215" s="210">
        <v>0.4</v>
      </c>
      <c r="F215" s="210">
        <v>24.6</v>
      </c>
      <c r="G215" s="210">
        <v>122.9</v>
      </c>
    </row>
    <row r="216" spans="1:7" x14ac:dyDescent="0.2">
      <c r="A216" s="244" t="s">
        <v>221</v>
      </c>
      <c r="B216" s="245"/>
      <c r="C216" s="214">
        <v>555</v>
      </c>
      <c r="D216" s="206"/>
      <c r="E216" s="206"/>
      <c r="F216" s="206"/>
      <c r="G216" s="206"/>
    </row>
    <row r="217" spans="1:7" x14ac:dyDescent="0.2">
      <c r="A217" s="204"/>
      <c r="B217" s="249" t="s">
        <v>67</v>
      </c>
      <c r="C217" s="249"/>
      <c r="D217" s="202">
        <f>D218+D219+D220+D221+D222+D223</f>
        <v>30.05</v>
      </c>
      <c r="E217" s="202">
        <f t="shared" ref="E217:G217" si="36">E218+E219+E220+E221+E222+E223</f>
        <v>40.209999999999994</v>
      </c>
      <c r="F217" s="202">
        <f t="shared" si="36"/>
        <v>92.86</v>
      </c>
      <c r="G217" s="202">
        <f t="shared" si="36"/>
        <v>868.47</v>
      </c>
    </row>
    <row r="218" spans="1:7" x14ac:dyDescent="0.2">
      <c r="A218" s="204" t="s">
        <v>139</v>
      </c>
      <c r="B218" s="205" t="s">
        <v>140</v>
      </c>
      <c r="C218" s="204">
        <v>100</v>
      </c>
      <c r="D218" s="206">
        <v>1.5</v>
      </c>
      <c r="E218" s="206">
        <v>0.1</v>
      </c>
      <c r="F218" s="206">
        <v>8.8000000000000007</v>
      </c>
      <c r="G218" s="206">
        <v>45</v>
      </c>
    </row>
    <row r="219" spans="1:7" x14ac:dyDescent="0.2">
      <c r="A219" s="204" t="s">
        <v>168</v>
      </c>
      <c r="B219" s="205" t="s">
        <v>281</v>
      </c>
      <c r="C219" s="204">
        <v>250</v>
      </c>
      <c r="D219" s="206">
        <v>8.14</v>
      </c>
      <c r="E219" s="206">
        <v>15.35</v>
      </c>
      <c r="F219" s="206">
        <v>13.96</v>
      </c>
      <c r="G219" s="206">
        <v>234.73</v>
      </c>
    </row>
    <row r="220" spans="1:7" x14ac:dyDescent="0.2">
      <c r="A220" s="207" t="s">
        <v>290</v>
      </c>
      <c r="B220" s="205" t="s">
        <v>291</v>
      </c>
      <c r="C220" s="204">
        <v>105</v>
      </c>
      <c r="D220" s="206">
        <v>11.25</v>
      </c>
      <c r="E220" s="206">
        <v>15.84</v>
      </c>
      <c r="F220" s="206">
        <v>5.3</v>
      </c>
      <c r="G220" s="206">
        <v>208.76</v>
      </c>
    </row>
    <row r="221" spans="1:7" x14ac:dyDescent="0.2">
      <c r="A221" s="207" t="s">
        <v>276</v>
      </c>
      <c r="B221" s="205" t="s">
        <v>277</v>
      </c>
      <c r="C221" s="204">
        <v>180</v>
      </c>
      <c r="D221" s="206">
        <v>8.16</v>
      </c>
      <c r="E221" s="206">
        <v>8.84</v>
      </c>
      <c r="F221" s="206">
        <v>46.8</v>
      </c>
      <c r="G221" s="206">
        <v>299.45999999999998</v>
      </c>
    </row>
    <row r="222" spans="1:7" x14ac:dyDescent="0.2">
      <c r="A222" s="207" t="s">
        <v>164</v>
      </c>
      <c r="B222" s="205" t="s">
        <v>10</v>
      </c>
      <c r="C222" s="204">
        <v>200</v>
      </c>
      <c r="D222" s="206">
        <v>0</v>
      </c>
      <c r="E222" s="206">
        <v>0</v>
      </c>
      <c r="F222" s="206">
        <v>10</v>
      </c>
      <c r="G222" s="206">
        <v>42</v>
      </c>
    </row>
    <row r="223" spans="1:7" x14ac:dyDescent="0.2">
      <c r="A223" s="208"/>
      <c r="B223" s="205" t="s">
        <v>37</v>
      </c>
      <c r="C223" s="204">
        <v>20</v>
      </c>
      <c r="D223" s="206">
        <v>1</v>
      </c>
      <c r="E223" s="206">
        <v>0.08</v>
      </c>
      <c r="F223" s="206">
        <v>8</v>
      </c>
      <c r="G223" s="206">
        <v>38.520000000000003</v>
      </c>
    </row>
    <row r="224" spans="1:7" x14ac:dyDescent="0.2">
      <c r="A224" s="248" t="s">
        <v>221</v>
      </c>
      <c r="B224" s="248"/>
      <c r="C224" s="201">
        <f>SUM(C218:C223)</f>
        <v>855</v>
      </c>
      <c r="D224" s="206"/>
      <c r="E224" s="206"/>
      <c r="F224" s="206"/>
      <c r="G224" s="206"/>
    </row>
    <row r="225" spans="1:7" x14ac:dyDescent="0.2">
      <c r="A225" s="243" t="s">
        <v>255</v>
      </c>
      <c r="B225" s="243"/>
      <c r="C225" s="243"/>
      <c r="D225" s="202">
        <f>D226+D232</f>
        <v>42.83</v>
      </c>
      <c r="E225" s="202">
        <f t="shared" ref="E225:G225" si="37">E226+E232</f>
        <v>68.36</v>
      </c>
      <c r="F225" s="202">
        <f t="shared" si="37"/>
        <v>147.15</v>
      </c>
      <c r="G225" s="202">
        <f t="shared" si="37"/>
        <v>1387.1599999999999</v>
      </c>
    </row>
    <row r="226" spans="1:7" x14ac:dyDescent="0.2">
      <c r="A226" s="201"/>
      <c r="B226" s="243" t="s">
        <v>66</v>
      </c>
      <c r="C226" s="243"/>
      <c r="D226" s="202">
        <f>D227+D228+D229+D230</f>
        <v>14.670000000000002</v>
      </c>
      <c r="E226" s="202">
        <f t="shared" ref="E226:G226" si="38">E227+E228+E229+E230</f>
        <v>28.63</v>
      </c>
      <c r="F226" s="202">
        <f t="shared" si="38"/>
        <v>62.43</v>
      </c>
      <c r="G226" s="202">
        <f t="shared" si="38"/>
        <v>573.75</v>
      </c>
    </row>
    <row r="227" spans="1:7" x14ac:dyDescent="0.2">
      <c r="A227" s="204" t="s">
        <v>244</v>
      </c>
      <c r="B227" s="205" t="s">
        <v>245</v>
      </c>
      <c r="C227" s="204">
        <v>100</v>
      </c>
      <c r="D227" s="213">
        <v>0.8</v>
      </c>
      <c r="E227" s="206">
        <v>0</v>
      </c>
      <c r="F227" s="206">
        <v>1.7</v>
      </c>
      <c r="G227" s="206">
        <v>10</v>
      </c>
    </row>
    <row r="228" spans="1:7" x14ac:dyDescent="0.2">
      <c r="A228" s="231" t="s">
        <v>232</v>
      </c>
      <c r="B228" s="230" t="s">
        <v>233</v>
      </c>
      <c r="C228" s="231" t="s">
        <v>311</v>
      </c>
      <c r="D228" s="232">
        <v>10.07</v>
      </c>
      <c r="E228" s="232">
        <v>28.23</v>
      </c>
      <c r="F228" s="232">
        <v>26.13</v>
      </c>
      <c r="G228" s="232">
        <v>398.85</v>
      </c>
    </row>
    <row r="229" spans="1:7" x14ac:dyDescent="0.2">
      <c r="A229" s="208" t="s">
        <v>164</v>
      </c>
      <c r="B229" s="205" t="s">
        <v>10</v>
      </c>
      <c r="C229" s="208">
        <v>200</v>
      </c>
      <c r="D229" s="206">
        <v>0</v>
      </c>
      <c r="E229" s="206">
        <v>0</v>
      </c>
      <c r="F229" s="206">
        <v>10</v>
      </c>
      <c r="G229" s="206">
        <v>42</v>
      </c>
    </row>
    <row r="230" spans="1:7" x14ac:dyDescent="0.2">
      <c r="A230" s="207"/>
      <c r="B230" s="209" t="s">
        <v>11</v>
      </c>
      <c r="C230" s="207">
        <v>50</v>
      </c>
      <c r="D230" s="210">
        <v>3.8</v>
      </c>
      <c r="E230" s="210">
        <v>0.4</v>
      </c>
      <c r="F230" s="210">
        <v>24.6</v>
      </c>
      <c r="G230" s="210">
        <v>122.9</v>
      </c>
    </row>
    <row r="231" spans="1:7" x14ac:dyDescent="0.2">
      <c r="A231" s="244" t="s">
        <v>221</v>
      </c>
      <c r="B231" s="245"/>
      <c r="C231" s="201">
        <v>550</v>
      </c>
      <c r="D231" s="206"/>
      <c r="E231" s="206"/>
      <c r="F231" s="206"/>
      <c r="G231" s="206"/>
    </row>
    <row r="232" spans="1:7" x14ac:dyDescent="0.2">
      <c r="A232" s="204"/>
      <c r="B232" s="249" t="s">
        <v>67</v>
      </c>
      <c r="C232" s="249"/>
      <c r="D232" s="202">
        <f>D233+D234+D235+D236+D237+D238</f>
        <v>28.16</v>
      </c>
      <c r="E232" s="202">
        <f t="shared" ref="E232:G232" si="39">E233+E234+E235+E236+E237+E238</f>
        <v>39.730000000000004</v>
      </c>
      <c r="F232" s="202">
        <f t="shared" si="39"/>
        <v>84.72</v>
      </c>
      <c r="G232" s="202">
        <f t="shared" si="39"/>
        <v>813.41</v>
      </c>
    </row>
    <row r="233" spans="1:7" x14ac:dyDescent="0.2">
      <c r="A233" s="233" t="s">
        <v>306</v>
      </c>
      <c r="B233" s="234" t="s">
        <v>307</v>
      </c>
      <c r="C233" s="233">
        <v>100</v>
      </c>
      <c r="D233" s="236">
        <v>1.2</v>
      </c>
      <c r="E233" s="236">
        <v>10.08</v>
      </c>
      <c r="F233" s="236">
        <v>8.6</v>
      </c>
      <c r="G233" s="236">
        <v>129.80000000000001</v>
      </c>
    </row>
    <row r="234" spans="1:7" x14ac:dyDescent="0.2">
      <c r="A234" s="204" t="s">
        <v>167</v>
      </c>
      <c r="B234" s="205" t="s">
        <v>271</v>
      </c>
      <c r="C234" s="204">
        <v>250</v>
      </c>
      <c r="D234" s="206">
        <v>5.71</v>
      </c>
      <c r="E234" s="206">
        <v>15.3</v>
      </c>
      <c r="F234" s="206">
        <v>23.8</v>
      </c>
      <c r="G234" s="206">
        <v>255.75</v>
      </c>
    </row>
    <row r="235" spans="1:7" x14ac:dyDescent="0.2">
      <c r="A235" s="204" t="s">
        <v>293</v>
      </c>
      <c r="B235" s="205" t="s">
        <v>292</v>
      </c>
      <c r="C235" s="204" t="s">
        <v>313</v>
      </c>
      <c r="D235" s="206">
        <v>13.57</v>
      </c>
      <c r="E235" s="206">
        <v>5.75</v>
      </c>
      <c r="F235" s="206">
        <v>7.35</v>
      </c>
      <c r="G235" s="206">
        <v>135.38999999999999</v>
      </c>
    </row>
    <row r="236" spans="1:7" x14ac:dyDescent="0.2">
      <c r="A236" s="207" t="s">
        <v>238</v>
      </c>
      <c r="B236" s="205" t="s">
        <v>237</v>
      </c>
      <c r="C236" s="204">
        <v>180</v>
      </c>
      <c r="D236" s="206">
        <v>5.53</v>
      </c>
      <c r="E236" s="206">
        <v>8.52</v>
      </c>
      <c r="F236" s="206">
        <v>24.94</v>
      </c>
      <c r="G236" s="206">
        <v>198.55</v>
      </c>
    </row>
    <row r="237" spans="1:7" x14ac:dyDescent="0.2">
      <c r="A237" s="204" t="s">
        <v>42</v>
      </c>
      <c r="B237" s="205" t="s">
        <v>270</v>
      </c>
      <c r="C237" s="204">
        <v>200</v>
      </c>
      <c r="D237" s="206">
        <v>1.1499999999999999</v>
      </c>
      <c r="E237" s="206"/>
      <c r="F237" s="206">
        <v>12.03</v>
      </c>
      <c r="G237" s="206">
        <v>55.4</v>
      </c>
    </row>
    <row r="238" spans="1:7" x14ac:dyDescent="0.2">
      <c r="A238" s="208"/>
      <c r="B238" s="205" t="s">
        <v>37</v>
      </c>
      <c r="C238" s="204">
        <v>20</v>
      </c>
      <c r="D238" s="206">
        <v>1</v>
      </c>
      <c r="E238" s="206">
        <v>0.08</v>
      </c>
      <c r="F238" s="206">
        <v>8</v>
      </c>
      <c r="G238" s="206">
        <v>38.520000000000003</v>
      </c>
    </row>
    <row r="239" spans="1:7" x14ac:dyDescent="0.2">
      <c r="A239" s="248" t="s">
        <v>221</v>
      </c>
      <c r="B239" s="248"/>
      <c r="C239" s="201">
        <v>850</v>
      </c>
      <c r="D239" s="206"/>
      <c r="E239" s="206"/>
      <c r="F239" s="206"/>
      <c r="G239" s="206"/>
    </row>
    <row r="240" spans="1:7" x14ac:dyDescent="0.2">
      <c r="A240" s="243" t="s">
        <v>256</v>
      </c>
      <c r="B240" s="243"/>
      <c r="C240" s="243"/>
      <c r="D240" s="202">
        <f>D241+D247</f>
        <v>51.900700000000008</v>
      </c>
      <c r="E240" s="202">
        <f>E241+E247</f>
        <v>43.193999999999996</v>
      </c>
      <c r="F240" s="202">
        <f>F241+F247</f>
        <v>224.58110000000002</v>
      </c>
      <c r="G240" s="202">
        <f>G241+G247</f>
        <v>1545.25</v>
      </c>
    </row>
    <row r="241" spans="1:7" x14ac:dyDescent="0.2">
      <c r="A241" s="201"/>
      <c r="B241" s="243" t="s">
        <v>66</v>
      </c>
      <c r="C241" s="243"/>
      <c r="D241" s="202">
        <f>D242+D243+D244+D245</f>
        <v>13.350000000000001</v>
      </c>
      <c r="E241" s="202">
        <f t="shared" ref="E241:G241" si="40">E242+E243+E244+E245</f>
        <v>6.7600000000000007</v>
      </c>
      <c r="F241" s="202">
        <f t="shared" si="40"/>
        <v>93.52000000000001</v>
      </c>
      <c r="G241" s="202">
        <f t="shared" si="40"/>
        <v>510.73</v>
      </c>
    </row>
    <row r="242" spans="1:7" x14ac:dyDescent="0.2">
      <c r="A242" s="207"/>
      <c r="B242" s="205" t="s">
        <v>41</v>
      </c>
      <c r="C242" s="204">
        <v>100</v>
      </c>
      <c r="D242" s="206">
        <v>0.4</v>
      </c>
      <c r="E242" s="206">
        <v>0</v>
      </c>
      <c r="F242" s="206">
        <v>9.8000000000000007</v>
      </c>
      <c r="G242" s="206">
        <v>42.84</v>
      </c>
    </row>
    <row r="243" spans="1:7" ht="25.5" x14ac:dyDescent="0.2">
      <c r="A243" s="204" t="s">
        <v>162</v>
      </c>
      <c r="B243" s="205" t="s">
        <v>189</v>
      </c>
      <c r="C243" s="204" t="s">
        <v>312</v>
      </c>
      <c r="D243" s="206">
        <v>7.16</v>
      </c>
      <c r="E243" s="206">
        <v>4.66</v>
      </c>
      <c r="F243" s="206">
        <v>40.520000000000003</v>
      </c>
      <c r="G243" s="206">
        <v>242.96</v>
      </c>
    </row>
    <row r="244" spans="1:7" x14ac:dyDescent="0.2">
      <c r="A244" s="204" t="s">
        <v>165</v>
      </c>
      <c r="B244" s="205" t="s">
        <v>51</v>
      </c>
      <c r="C244" s="204">
        <v>200</v>
      </c>
      <c r="D244" s="206">
        <v>1.99</v>
      </c>
      <c r="E244" s="206">
        <v>1.7</v>
      </c>
      <c r="F244" s="206">
        <v>18.600000000000001</v>
      </c>
      <c r="G244" s="206">
        <v>102.03</v>
      </c>
    </row>
    <row r="245" spans="1:7" x14ac:dyDescent="0.2">
      <c r="A245" s="207"/>
      <c r="B245" s="209" t="s">
        <v>11</v>
      </c>
      <c r="C245" s="207">
        <v>50</v>
      </c>
      <c r="D245" s="210">
        <v>3.8</v>
      </c>
      <c r="E245" s="210">
        <v>0.4</v>
      </c>
      <c r="F245" s="210">
        <v>24.6</v>
      </c>
      <c r="G245" s="210">
        <v>122.9</v>
      </c>
    </row>
    <row r="246" spans="1:7" x14ac:dyDescent="0.2">
      <c r="A246" s="244" t="s">
        <v>221</v>
      </c>
      <c r="B246" s="245"/>
      <c r="C246" s="211">
        <v>553</v>
      </c>
      <c r="D246" s="210"/>
      <c r="E246" s="210"/>
      <c r="F246" s="210"/>
      <c r="G246" s="210"/>
    </row>
    <row r="247" spans="1:7" x14ac:dyDescent="0.2">
      <c r="A247" s="207"/>
      <c r="B247" s="249" t="s">
        <v>67</v>
      </c>
      <c r="C247" s="249"/>
      <c r="D247" s="218">
        <f>D248+D249+D250+D251+D252+D253</f>
        <v>38.550700000000006</v>
      </c>
      <c r="E247" s="218">
        <f t="shared" ref="E247:G247" si="41">E248+E249+E250+E251+E252+E253</f>
        <v>36.433999999999997</v>
      </c>
      <c r="F247" s="218">
        <f t="shared" si="41"/>
        <v>131.06110000000001</v>
      </c>
      <c r="G247" s="218">
        <f t="shared" si="41"/>
        <v>1034.52</v>
      </c>
    </row>
    <row r="248" spans="1:7" x14ac:dyDescent="0.2">
      <c r="A248" s="204" t="s">
        <v>82</v>
      </c>
      <c r="B248" s="205" t="s">
        <v>83</v>
      </c>
      <c r="C248" s="204">
        <v>100</v>
      </c>
      <c r="D248" s="206">
        <f>1.21*1.67</f>
        <v>2.0206999999999997</v>
      </c>
      <c r="E248" s="206">
        <f>6.2*1.67</f>
        <v>10.353999999999999</v>
      </c>
      <c r="F248" s="206">
        <f>12.33*1.67</f>
        <v>20.591100000000001</v>
      </c>
      <c r="G248" s="206">
        <f>113*1.67</f>
        <v>188.70999999999998</v>
      </c>
    </row>
    <row r="249" spans="1:7" ht="25.5" x14ac:dyDescent="0.2">
      <c r="A249" s="204" t="s">
        <v>124</v>
      </c>
      <c r="B249" s="205" t="s">
        <v>273</v>
      </c>
      <c r="C249" s="204">
        <v>250</v>
      </c>
      <c r="D249" s="206">
        <v>4.95</v>
      </c>
      <c r="E249" s="206">
        <v>6.08</v>
      </c>
      <c r="F249" s="206">
        <v>21.26</v>
      </c>
      <c r="G249" s="206">
        <v>164.76</v>
      </c>
    </row>
    <row r="250" spans="1:7" x14ac:dyDescent="0.2">
      <c r="A250" s="207" t="s">
        <v>230</v>
      </c>
      <c r="B250" s="205" t="s">
        <v>152</v>
      </c>
      <c r="C250" s="208" t="s">
        <v>310</v>
      </c>
      <c r="D250" s="206">
        <v>9.15</v>
      </c>
      <c r="E250" s="206">
        <v>14.97</v>
      </c>
      <c r="F250" s="206">
        <v>10.6</v>
      </c>
      <c r="G250" s="206">
        <v>217.68</v>
      </c>
    </row>
    <row r="251" spans="1:7" x14ac:dyDescent="0.2">
      <c r="A251" s="207" t="s">
        <v>134</v>
      </c>
      <c r="B251" s="205" t="s">
        <v>148</v>
      </c>
      <c r="C251" s="204">
        <v>180</v>
      </c>
      <c r="D251" s="206">
        <v>19.510000000000002</v>
      </c>
      <c r="E251" s="206">
        <v>4.84</v>
      </c>
      <c r="F251" s="206">
        <v>40.76</v>
      </c>
      <c r="G251" s="206">
        <v>296.76</v>
      </c>
    </row>
    <row r="252" spans="1:7" x14ac:dyDescent="0.2">
      <c r="A252" s="207" t="s">
        <v>240</v>
      </c>
      <c r="B252" s="209" t="s">
        <v>261</v>
      </c>
      <c r="C252" s="204">
        <v>200</v>
      </c>
      <c r="D252" s="206">
        <v>1.92</v>
      </c>
      <c r="E252" s="206">
        <v>0.11</v>
      </c>
      <c r="F252" s="206">
        <v>29.85</v>
      </c>
      <c r="G252" s="206">
        <v>128.09</v>
      </c>
    </row>
    <row r="253" spans="1:7" x14ac:dyDescent="0.2">
      <c r="A253" s="208"/>
      <c r="B253" s="205" t="s">
        <v>37</v>
      </c>
      <c r="C253" s="204">
        <v>20</v>
      </c>
      <c r="D253" s="206">
        <v>1</v>
      </c>
      <c r="E253" s="206">
        <v>0.08</v>
      </c>
      <c r="F253" s="206">
        <v>8</v>
      </c>
      <c r="G253" s="206">
        <v>38.520000000000003</v>
      </c>
    </row>
    <row r="254" spans="1:7" x14ac:dyDescent="0.2">
      <c r="A254" s="248" t="s">
        <v>221</v>
      </c>
      <c r="B254" s="248"/>
      <c r="C254" s="201">
        <v>860</v>
      </c>
      <c r="D254" s="206"/>
      <c r="E254" s="206"/>
      <c r="F254" s="206"/>
      <c r="G254" s="206"/>
    </row>
    <row r="255" spans="1:7" x14ac:dyDescent="0.2">
      <c r="A255" s="243" t="s">
        <v>257</v>
      </c>
      <c r="B255" s="243"/>
      <c r="C255" s="243"/>
      <c r="D255" s="202">
        <f>D256+D262</f>
        <v>44.862499999999997</v>
      </c>
      <c r="E255" s="202">
        <f>E256+E262</f>
        <v>50.217500000000001</v>
      </c>
      <c r="F255" s="202">
        <f>F256+F262</f>
        <v>205.13750000000002</v>
      </c>
      <c r="G255" s="202">
        <f>G256+G262</f>
        <v>1488.01</v>
      </c>
    </row>
    <row r="256" spans="1:7" x14ac:dyDescent="0.2">
      <c r="A256" s="201"/>
      <c r="B256" s="243" t="s">
        <v>66</v>
      </c>
      <c r="C256" s="243"/>
      <c r="D256" s="202">
        <f>D257+D258+D259+D260</f>
        <v>16.2925</v>
      </c>
      <c r="E256" s="202">
        <f t="shared" ref="E256:G256" si="42">E257+E258+E259+E260</f>
        <v>24.3675</v>
      </c>
      <c r="F256" s="202">
        <f t="shared" si="42"/>
        <v>111.04750000000001</v>
      </c>
      <c r="G256" s="202">
        <f t="shared" si="42"/>
        <v>754.22</v>
      </c>
    </row>
    <row r="257" spans="1:7" ht="25.5" x14ac:dyDescent="0.2">
      <c r="A257" s="204" t="s">
        <v>162</v>
      </c>
      <c r="B257" s="205" t="s">
        <v>186</v>
      </c>
      <c r="C257" s="204" t="s">
        <v>321</v>
      </c>
      <c r="D257" s="206">
        <f>7.81*1.25</f>
        <v>9.7624999999999993</v>
      </c>
      <c r="E257" s="206">
        <f>4.55*1.25</f>
        <v>5.6875</v>
      </c>
      <c r="F257" s="206">
        <f>33.47*1.25</f>
        <v>41.837499999999999</v>
      </c>
      <c r="G257" s="206">
        <v>267.91000000000003</v>
      </c>
    </row>
    <row r="258" spans="1:7" x14ac:dyDescent="0.2">
      <c r="A258" s="204"/>
      <c r="B258" s="205" t="s">
        <v>182</v>
      </c>
      <c r="C258" s="212">
        <v>60</v>
      </c>
      <c r="D258" s="206">
        <v>2.34</v>
      </c>
      <c r="E258" s="206">
        <v>18.36</v>
      </c>
      <c r="F258" s="206">
        <v>37.5</v>
      </c>
      <c r="G258" s="206">
        <v>332.57</v>
      </c>
    </row>
    <row r="259" spans="1:7" ht="25.5" x14ac:dyDescent="0.2">
      <c r="A259" s="204" t="s">
        <v>42</v>
      </c>
      <c r="B259" s="205" t="s">
        <v>250</v>
      </c>
      <c r="C259" s="204">
        <v>200</v>
      </c>
      <c r="D259" s="206">
        <v>1.1499999999999999</v>
      </c>
      <c r="E259" s="206"/>
      <c r="F259" s="206">
        <v>12.03</v>
      </c>
      <c r="G259" s="206">
        <v>55.4</v>
      </c>
    </row>
    <row r="260" spans="1:7" x14ac:dyDescent="0.2">
      <c r="A260" s="207"/>
      <c r="B260" s="205" t="s">
        <v>11</v>
      </c>
      <c r="C260" s="204">
        <v>40</v>
      </c>
      <c r="D260" s="206">
        <v>3.04</v>
      </c>
      <c r="E260" s="206">
        <v>0.32</v>
      </c>
      <c r="F260" s="206">
        <v>19.68</v>
      </c>
      <c r="G260" s="206">
        <v>98.34</v>
      </c>
    </row>
    <row r="261" spans="1:7" x14ac:dyDescent="0.2">
      <c r="A261" s="244" t="s">
        <v>221</v>
      </c>
      <c r="B261" s="245"/>
      <c r="C261" s="211">
        <v>553</v>
      </c>
      <c r="D261" s="210"/>
      <c r="E261" s="210"/>
      <c r="F261" s="210"/>
      <c r="G261" s="210"/>
    </row>
    <row r="262" spans="1:7" x14ac:dyDescent="0.2">
      <c r="A262" s="204"/>
      <c r="B262" s="249" t="s">
        <v>67</v>
      </c>
      <c r="C262" s="249"/>
      <c r="D262" s="218">
        <f>D263+D264+D265+D266+D267+D268</f>
        <v>28.57</v>
      </c>
      <c r="E262" s="218">
        <f t="shared" ref="E262:G262" si="43">E263+E264+E265+E266+E267+E268</f>
        <v>25.85</v>
      </c>
      <c r="F262" s="218">
        <f t="shared" si="43"/>
        <v>94.09</v>
      </c>
      <c r="G262" s="218">
        <f t="shared" si="43"/>
        <v>733.79</v>
      </c>
    </row>
    <row r="263" spans="1:7" x14ac:dyDescent="0.2">
      <c r="A263" s="207" t="s">
        <v>234</v>
      </c>
      <c r="B263" s="205" t="s">
        <v>235</v>
      </c>
      <c r="C263" s="204">
        <v>100</v>
      </c>
      <c r="D263" s="206">
        <v>1.9</v>
      </c>
      <c r="E263" s="206">
        <v>0</v>
      </c>
      <c r="F263" s="206">
        <v>7.7</v>
      </c>
      <c r="G263" s="206">
        <v>38.4</v>
      </c>
    </row>
    <row r="264" spans="1:7" x14ac:dyDescent="0.2">
      <c r="A264" s="207" t="s">
        <v>169</v>
      </c>
      <c r="B264" s="205" t="s">
        <v>279</v>
      </c>
      <c r="C264" s="212">
        <v>250</v>
      </c>
      <c r="D264" s="206">
        <v>8.31</v>
      </c>
      <c r="E264" s="206">
        <v>11.15</v>
      </c>
      <c r="F264" s="206">
        <v>19.36</v>
      </c>
      <c r="G264" s="206">
        <v>211.05</v>
      </c>
    </row>
    <row r="265" spans="1:7" x14ac:dyDescent="0.2">
      <c r="A265" s="204" t="s">
        <v>131</v>
      </c>
      <c r="B265" s="205" t="s">
        <v>141</v>
      </c>
      <c r="C265" s="204">
        <v>100</v>
      </c>
      <c r="D265" s="206">
        <v>13.2</v>
      </c>
      <c r="E265" s="206">
        <v>11.2</v>
      </c>
      <c r="F265" s="206">
        <v>17.8</v>
      </c>
      <c r="G265" s="206">
        <v>231.1</v>
      </c>
    </row>
    <row r="266" spans="1:7" x14ac:dyDescent="0.2">
      <c r="A266" s="207" t="s">
        <v>275</v>
      </c>
      <c r="B266" s="205" t="s">
        <v>274</v>
      </c>
      <c r="C266" s="204">
        <v>180</v>
      </c>
      <c r="D266" s="206">
        <v>3.64</v>
      </c>
      <c r="E266" s="206">
        <v>3.34</v>
      </c>
      <c r="F266" s="206">
        <v>29.39</v>
      </c>
      <c r="G266" s="206">
        <v>162.07</v>
      </c>
    </row>
    <row r="267" spans="1:7" x14ac:dyDescent="0.2">
      <c r="A267" s="208" t="s">
        <v>164</v>
      </c>
      <c r="B267" s="205" t="s">
        <v>10</v>
      </c>
      <c r="C267" s="208">
        <v>200</v>
      </c>
      <c r="D267" s="206">
        <v>0</v>
      </c>
      <c r="E267" s="206">
        <v>0</v>
      </c>
      <c r="F267" s="206">
        <v>10</v>
      </c>
      <c r="G267" s="206">
        <v>42</v>
      </c>
    </row>
    <row r="268" spans="1:7" x14ac:dyDescent="0.2">
      <c r="A268" s="204"/>
      <c r="B268" s="205" t="s">
        <v>11</v>
      </c>
      <c r="C268" s="204">
        <v>20</v>
      </c>
      <c r="D268" s="206">
        <v>1.52</v>
      </c>
      <c r="E268" s="206">
        <v>0.16</v>
      </c>
      <c r="F268" s="206">
        <v>9.84</v>
      </c>
      <c r="G268" s="206">
        <v>49.17</v>
      </c>
    </row>
    <row r="269" spans="1:7" x14ac:dyDescent="0.2">
      <c r="A269" s="248" t="s">
        <v>221</v>
      </c>
      <c r="B269" s="248"/>
      <c r="C269" s="214">
        <f>SUM(C263:C268)</f>
        <v>850</v>
      </c>
      <c r="D269" s="206"/>
      <c r="E269" s="206"/>
      <c r="F269" s="206"/>
      <c r="G269" s="206"/>
    </row>
    <row r="270" spans="1:7" x14ac:dyDescent="0.2">
      <c r="A270" s="243" t="s">
        <v>258</v>
      </c>
      <c r="B270" s="243"/>
      <c r="C270" s="243"/>
      <c r="D270" s="202">
        <f>D271+D277</f>
        <v>31.57</v>
      </c>
      <c r="E270" s="202">
        <f>E271+E277</f>
        <v>55.28</v>
      </c>
      <c r="F270" s="202">
        <f>F271+F277</f>
        <v>154.89000000000001</v>
      </c>
      <c r="G270" s="202">
        <f>G271+G277</f>
        <v>1262.03</v>
      </c>
    </row>
    <row r="271" spans="1:7" x14ac:dyDescent="0.2">
      <c r="A271" s="201"/>
      <c r="B271" s="243" t="s">
        <v>66</v>
      </c>
      <c r="C271" s="243"/>
      <c r="D271" s="202">
        <f>D272+D273+D274+D275</f>
        <v>9.6999999999999993</v>
      </c>
      <c r="E271" s="202">
        <f t="shared" ref="E271:G271" si="44">E272+E273+E274+E275</f>
        <v>7.5</v>
      </c>
      <c r="F271" s="202">
        <f t="shared" si="44"/>
        <v>84.830000000000013</v>
      </c>
      <c r="G271" s="202">
        <f t="shared" si="44"/>
        <v>453.67999999999995</v>
      </c>
    </row>
    <row r="272" spans="1:7" x14ac:dyDescent="0.2">
      <c r="A272" s="207"/>
      <c r="B272" s="205" t="s">
        <v>41</v>
      </c>
      <c r="C272" s="204">
        <v>100</v>
      </c>
      <c r="D272" s="206">
        <v>0.4</v>
      </c>
      <c r="E272" s="206">
        <v>0</v>
      </c>
      <c r="F272" s="206">
        <v>9.8000000000000007</v>
      </c>
      <c r="G272" s="206">
        <v>42.84</v>
      </c>
    </row>
    <row r="273" spans="1:7" ht="25.5" x14ac:dyDescent="0.2">
      <c r="A273" s="204" t="s">
        <v>162</v>
      </c>
      <c r="B273" s="205" t="s">
        <v>185</v>
      </c>
      <c r="C273" s="204" t="s">
        <v>312</v>
      </c>
      <c r="D273" s="206">
        <v>4.82</v>
      </c>
      <c r="E273" s="206">
        <v>7.1</v>
      </c>
      <c r="F273" s="206">
        <v>25.8</v>
      </c>
      <c r="G273" s="206">
        <v>186.7</v>
      </c>
    </row>
    <row r="274" spans="1:7" x14ac:dyDescent="0.2">
      <c r="A274" s="207" t="s">
        <v>266</v>
      </c>
      <c r="B274" s="205" t="s">
        <v>264</v>
      </c>
      <c r="C274" s="208" t="s">
        <v>265</v>
      </c>
      <c r="D274" s="206">
        <v>0.68</v>
      </c>
      <c r="E274" s="206">
        <v>0</v>
      </c>
      <c r="F274" s="206">
        <v>24.63</v>
      </c>
      <c r="G274" s="206">
        <v>101.24</v>
      </c>
    </row>
    <row r="275" spans="1:7" x14ac:dyDescent="0.2">
      <c r="A275" s="207"/>
      <c r="B275" s="209" t="s">
        <v>11</v>
      </c>
      <c r="C275" s="207">
        <v>50</v>
      </c>
      <c r="D275" s="210">
        <v>3.8</v>
      </c>
      <c r="E275" s="210">
        <v>0.4</v>
      </c>
      <c r="F275" s="210">
        <v>24.6</v>
      </c>
      <c r="G275" s="210">
        <v>122.9</v>
      </c>
    </row>
    <row r="276" spans="1:7" x14ac:dyDescent="0.2">
      <c r="A276" s="244" t="s">
        <v>221</v>
      </c>
      <c r="B276" s="245"/>
      <c r="C276" s="214">
        <v>553</v>
      </c>
      <c r="D276" s="206"/>
      <c r="E276" s="206"/>
      <c r="F276" s="206"/>
      <c r="G276" s="206"/>
    </row>
    <row r="277" spans="1:7" x14ac:dyDescent="0.2">
      <c r="A277" s="208"/>
      <c r="B277" s="249" t="s">
        <v>67</v>
      </c>
      <c r="C277" s="249"/>
      <c r="D277" s="202">
        <f>D278+D279+D280+D281+D282</f>
        <v>21.87</v>
      </c>
      <c r="E277" s="202">
        <f t="shared" ref="E277:G277" si="45">E278+E279+E280+E281+E282</f>
        <v>47.78</v>
      </c>
      <c r="F277" s="202">
        <f t="shared" si="45"/>
        <v>70.06</v>
      </c>
      <c r="G277" s="202">
        <f t="shared" si="45"/>
        <v>808.35</v>
      </c>
    </row>
    <row r="278" spans="1:7" x14ac:dyDescent="0.2">
      <c r="A278" s="204" t="s">
        <v>139</v>
      </c>
      <c r="B278" s="205" t="s">
        <v>140</v>
      </c>
      <c r="C278" s="204">
        <v>100</v>
      </c>
      <c r="D278" s="206">
        <v>1.5</v>
      </c>
      <c r="E278" s="206">
        <v>0.1</v>
      </c>
      <c r="F278" s="206">
        <v>8.8000000000000007</v>
      </c>
      <c r="G278" s="206">
        <v>45</v>
      </c>
    </row>
    <row r="279" spans="1:7" x14ac:dyDescent="0.2">
      <c r="A279" s="204" t="s">
        <v>166</v>
      </c>
      <c r="B279" s="205" t="s">
        <v>201</v>
      </c>
      <c r="C279" s="204">
        <v>250</v>
      </c>
      <c r="D279" s="206">
        <v>5.1100000000000003</v>
      </c>
      <c r="E279" s="206">
        <v>13.26</v>
      </c>
      <c r="F279" s="206">
        <v>16.93</v>
      </c>
      <c r="G279" s="206">
        <v>207.51</v>
      </c>
    </row>
    <row r="280" spans="1:7" x14ac:dyDescent="0.2">
      <c r="A280" s="204" t="s">
        <v>207</v>
      </c>
      <c r="B280" s="205" t="s">
        <v>227</v>
      </c>
      <c r="C280" s="204" t="s">
        <v>311</v>
      </c>
      <c r="D280" s="206">
        <v>11.46</v>
      </c>
      <c r="E280" s="206">
        <v>34.020000000000003</v>
      </c>
      <c r="F280" s="206">
        <v>9.73</v>
      </c>
      <c r="G280" s="206">
        <v>390.94</v>
      </c>
    </row>
    <row r="281" spans="1:7" x14ac:dyDescent="0.2">
      <c r="A281" s="208" t="s">
        <v>164</v>
      </c>
      <c r="B281" s="205" t="s">
        <v>10</v>
      </c>
      <c r="C281" s="208">
        <v>200</v>
      </c>
      <c r="D281" s="206">
        <v>0</v>
      </c>
      <c r="E281" s="206">
        <v>0</v>
      </c>
      <c r="F281" s="206">
        <v>10</v>
      </c>
      <c r="G281" s="206">
        <v>42</v>
      </c>
    </row>
    <row r="282" spans="1:7" x14ac:dyDescent="0.2">
      <c r="A282" s="207"/>
      <c r="B282" s="209" t="s">
        <v>11</v>
      </c>
      <c r="C282" s="207">
        <v>50</v>
      </c>
      <c r="D282" s="210">
        <v>3.8</v>
      </c>
      <c r="E282" s="210">
        <v>0.4</v>
      </c>
      <c r="F282" s="210">
        <v>24.6</v>
      </c>
      <c r="G282" s="210">
        <v>122.9</v>
      </c>
    </row>
    <row r="283" spans="1:7" x14ac:dyDescent="0.2">
      <c r="A283" s="248" t="s">
        <v>221</v>
      </c>
      <c r="B283" s="248"/>
      <c r="C283" s="201">
        <v>800</v>
      </c>
      <c r="D283" s="206"/>
      <c r="E283" s="206"/>
      <c r="F283" s="206"/>
      <c r="G283" s="206"/>
    </row>
    <row r="284" spans="1:7" x14ac:dyDescent="0.2">
      <c r="A284" s="243" t="s">
        <v>259</v>
      </c>
      <c r="B284" s="243"/>
      <c r="C284" s="243"/>
      <c r="D284" s="202">
        <f>D285+D291</f>
        <v>50.819999999999993</v>
      </c>
      <c r="E284" s="202">
        <f>E285+E291</f>
        <v>53.069999999999993</v>
      </c>
      <c r="F284" s="202">
        <f>F285+F291</f>
        <v>217.48000000000002</v>
      </c>
      <c r="G284" s="202">
        <f>G285+G291</f>
        <v>1705.69</v>
      </c>
    </row>
    <row r="285" spans="1:7" x14ac:dyDescent="0.2">
      <c r="A285" s="201"/>
      <c r="B285" s="243" t="s">
        <v>66</v>
      </c>
      <c r="C285" s="243"/>
      <c r="D285" s="202">
        <f>D286+D287+D288+D289</f>
        <v>20.05</v>
      </c>
      <c r="E285" s="202">
        <f t="shared" ref="E285:G285" si="46">E286+E287+E288+E289</f>
        <v>13.8</v>
      </c>
      <c r="F285" s="202">
        <f t="shared" si="46"/>
        <v>119.55000000000001</v>
      </c>
      <c r="G285" s="202">
        <f t="shared" si="46"/>
        <v>699.9</v>
      </c>
    </row>
    <row r="286" spans="1:7" ht="25.5" x14ac:dyDescent="0.2">
      <c r="A286" s="204" t="s">
        <v>162</v>
      </c>
      <c r="B286" s="205" t="s">
        <v>241</v>
      </c>
      <c r="C286" s="204" t="s">
        <v>321</v>
      </c>
      <c r="D286" s="206">
        <v>12.5</v>
      </c>
      <c r="E286" s="206">
        <v>7.5</v>
      </c>
      <c r="F286" s="206">
        <v>47.5</v>
      </c>
      <c r="G286" s="206">
        <v>307.5</v>
      </c>
    </row>
    <row r="287" spans="1:7" x14ac:dyDescent="0.2">
      <c r="A287" s="207"/>
      <c r="B287" s="205" t="s">
        <v>62</v>
      </c>
      <c r="C287" s="204">
        <v>50</v>
      </c>
      <c r="D287" s="206">
        <v>3.75</v>
      </c>
      <c r="E287" s="206">
        <v>5.9</v>
      </c>
      <c r="F287" s="206">
        <v>37.450000000000003</v>
      </c>
      <c r="G287" s="206">
        <v>227.5</v>
      </c>
    </row>
    <row r="288" spans="1:7" x14ac:dyDescent="0.2">
      <c r="A288" s="208" t="s">
        <v>164</v>
      </c>
      <c r="B288" s="205" t="s">
        <v>10</v>
      </c>
      <c r="C288" s="208">
        <v>200</v>
      </c>
      <c r="D288" s="206">
        <v>0</v>
      </c>
      <c r="E288" s="206">
        <v>0</v>
      </c>
      <c r="F288" s="206">
        <v>10</v>
      </c>
      <c r="G288" s="206">
        <v>42</v>
      </c>
    </row>
    <row r="289" spans="1:7" x14ac:dyDescent="0.2">
      <c r="A289" s="207"/>
      <c r="B289" s="209" t="s">
        <v>11</v>
      </c>
      <c r="C289" s="207">
        <v>50</v>
      </c>
      <c r="D289" s="210">
        <v>3.8</v>
      </c>
      <c r="E289" s="210">
        <v>0.4</v>
      </c>
      <c r="F289" s="210">
        <v>24.6</v>
      </c>
      <c r="G289" s="210">
        <v>122.9</v>
      </c>
    </row>
    <row r="290" spans="1:7" x14ac:dyDescent="0.2">
      <c r="A290" s="244" t="s">
        <v>221</v>
      </c>
      <c r="B290" s="245"/>
      <c r="C290" s="201">
        <v>553</v>
      </c>
      <c r="D290" s="206"/>
      <c r="E290" s="206"/>
      <c r="F290" s="206"/>
      <c r="G290" s="206"/>
    </row>
    <row r="291" spans="1:7" x14ac:dyDescent="0.2">
      <c r="A291" s="204"/>
      <c r="B291" s="249" t="s">
        <v>67</v>
      </c>
      <c r="C291" s="249"/>
      <c r="D291" s="202">
        <f>D292+D293+D294+D295+D296+D297</f>
        <v>30.769999999999996</v>
      </c>
      <c r="E291" s="202">
        <f t="shared" ref="E291:G291" si="47">E292+E293+E294+E295+E296+E297</f>
        <v>39.269999999999996</v>
      </c>
      <c r="F291" s="202">
        <f t="shared" si="47"/>
        <v>97.93</v>
      </c>
      <c r="G291" s="202">
        <f t="shared" si="47"/>
        <v>1005.79</v>
      </c>
    </row>
    <row r="292" spans="1:7" x14ac:dyDescent="0.2">
      <c r="A292" s="207" t="s">
        <v>234</v>
      </c>
      <c r="B292" s="205" t="s">
        <v>235</v>
      </c>
      <c r="C292" s="204">
        <v>100</v>
      </c>
      <c r="D292" s="206">
        <v>1.9</v>
      </c>
      <c r="E292" s="206">
        <v>0</v>
      </c>
      <c r="F292" s="206">
        <v>7.7</v>
      </c>
      <c r="G292" s="206">
        <v>38.4</v>
      </c>
    </row>
    <row r="293" spans="1:7" x14ac:dyDescent="0.2">
      <c r="A293" s="204" t="s">
        <v>167</v>
      </c>
      <c r="B293" s="205" t="s">
        <v>271</v>
      </c>
      <c r="C293" s="204">
        <v>250</v>
      </c>
      <c r="D293" s="206">
        <v>5.71</v>
      </c>
      <c r="E293" s="206">
        <v>15.3</v>
      </c>
      <c r="F293" s="206">
        <v>23.8</v>
      </c>
      <c r="G293" s="206">
        <v>255.75</v>
      </c>
    </row>
    <row r="294" spans="1:7" x14ac:dyDescent="0.2">
      <c r="A294" s="207" t="s">
        <v>229</v>
      </c>
      <c r="B294" s="205" t="s">
        <v>236</v>
      </c>
      <c r="C294" s="204">
        <v>100</v>
      </c>
      <c r="D294" s="206">
        <v>13.72</v>
      </c>
      <c r="E294" s="206">
        <v>20.399999999999999</v>
      </c>
      <c r="F294" s="206">
        <v>1.36</v>
      </c>
      <c r="G294" s="206">
        <v>365.87</v>
      </c>
    </row>
    <row r="295" spans="1:7" x14ac:dyDescent="0.2">
      <c r="A295" s="204" t="s">
        <v>33</v>
      </c>
      <c r="B295" s="205" t="s">
        <v>12</v>
      </c>
      <c r="C295" s="204">
        <v>180</v>
      </c>
      <c r="D295" s="206">
        <v>6.77</v>
      </c>
      <c r="E295" s="206">
        <v>3.41</v>
      </c>
      <c r="F295" s="206">
        <v>43.2</v>
      </c>
      <c r="G295" s="206">
        <v>241.2</v>
      </c>
    </row>
    <row r="296" spans="1:7" ht="25.5" x14ac:dyDescent="0.2">
      <c r="A296" s="204" t="s">
        <v>42</v>
      </c>
      <c r="B296" s="205" t="s">
        <v>250</v>
      </c>
      <c r="C296" s="204">
        <v>200</v>
      </c>
      <c r="D296" s="206">
        <v>1.1499999999999999</v>
      </c>
      <c r="E296" s="206"/>
      <c r="F296" s="206">
        <v>12.03</v>
      </c>
      <c r="G296" s="206">
        <v>55.4</v>
      </c>
    </row>
    <row r="297" spans="1:7" x14ac:dyDescent="0.2">
      <c r="A297" s="204"/>
      <c r="B297" s="205" t="s">
        <v>11</v>
      </c>
      <c r="C297" s="204">
        <v>20</v>
      </c>
      <c r="D297" s="206">
        <v>1.52</v>
      </c>
      <c r="E297" s="206">
        <v>0.16</v>
      </c>
      <c r="F297" s="206">
        <v>9.84</v>
      </c>
      <c r="G297" s="206">
        <v>49.17</v>
      </c>
    </row>
    <row r="298" spans="1:7" x14ac:dyDescent="0.2">
      <c r="A298" s="248" t="s">
        <v>221</v>
      </c>
      <c r="B298" s="248"/>
      <c r="C298" s="201">
        <f>SUM(C292:C297)</f>
        <v>850</v>
      </c>
      <c r="D298" s="206"/>
      <c r="E298" s="206"/>
      <c r="F298" s="206"/>
      <c r="G298" s="206"/>
    </row>
    <row r="299" spans="1:7" x14ac:dyDescent="0.2">
      <c r="A299" s="243" t="s">
        <v>260</v>
      </c>
      <c r="B299" s="243"/>
      <c r="C299" s="243"/>
      <c r="D299" s="202">
        <f>D300+D306</f>
        <v>55.070700000000002</v>
      </c>
      <c r="E299" s="202">
        <f>E300+E306</f>
        <v>57.564</v>
      </c>
      <c r="F299" s="202">
        <f>F300+F306</f>
        <v>215.52109999999999</v>
      </c>
      <c r="G299" s="202">
        <f>G300+G306</f>
        <v>1644.77</v>
      </c>
    </row>
    <row r="300" spans="1:7" x14ac:dyDescent="0.2">
      <c r="A300" s="201"/>
      <c r="B300" s="243" t="s">
        <v>66</v>
      </c>
      <c r="C300" s="243"/>
      <c r="D300" s="202">
        <f>D301+D302+D303+D304</f>
        <v>35.86</v>
      </c>
      <c r="E300" s="202">
        <f t="shared" ref="E300:G300" si="48">E301+E302+E303+E304</f>
        <v>14.13</v>
      </c>
      <c r="F300" s="202">
        <f t="shared" si="48"/>
        <v>100.19</v>
      </c>
      <c r="G300" s="202">
        <f t="shared" si="48"/>
        <v>694.90000000000009</v>
      </c>
    </row>
    <row r="301" spans="1:7" x14ac:dyDescent="0.2">
      <c r="A301" s="207"/>
      <c r="B301" s="205" t="s">
        <v>41</v>
      </c>
      <c r="C301" s="204">
        <v>100</v>
      </c>
      <c r="D301" s="206">
        <v>0.4</v>
      </c>
      <c r="E301" s="206">
        <v>0</v>
      </c>
      <c r="F301" s="206">
        <v>9.8000000000000007</v>
      </c>
      <c r="G301" s="206">
        <v>42.84</v>
      </c>
    </row>
    <row r="302" spans="1:7" ht="25.5" x14ac:dyDescent="0.2">
      <c r="A302" s="204" t="s">
        <v>39</v>
      </c>
      <c r="B302" s="215" t="s">
        <v>224</v>
      </c>
      <c r="C302" s="216" t="s">
        <v>323</v>
      </c>
      <c r="D302" s="217">
        <v>32.42</v>
      </c>
      <c r="E302" s="217">
        <v>13.81</v>
      </c>
      <c r="F302" s="217">
        <v>60.71</v>
      </c>
      <c r="G302" s="217">
        <v>511.72</v>
      </c>
    </row>
    <row r="303" spans="1:7" x14ac:dyDescent="0.2">
      <c r="A303" s="207" t="s">
        <v>164</v>
      </c>
      <c r="B303" s="205" t="s">
        <v>10</v>
      </c>
      <c r="C303" s="208">
        <v>200</v>
      </c>
      <c r="D303" s="206">
        <v>0</v>
      </c>
      <c r="E303" s="206">
        <v>0</v>
      </c>
      <c r="F303" s="206">
        <v>10</v>
      </c>
      <c r="G303" s="206">
        <v>42</v>
      </c>
    </row>
    <row r="304" spans="1:7" x14ac:dyDescent="0.2">
      <c r="A304" s="207"/>
      <c r="B304" s="205" t="s">
        <v>11</v>
      </c>
      <c r="C304" s="204">
        <v>40</v>
      </c>
      <c r="D304" s="206">
        <v>3.04</v>
      </c>
      <c r="E304" s="206">
        <v>0.32</v>
      </c>
      <c r="F304" s="206">
        <v>19.68</v>
      </c>
      <c r="G304" s="206">
        <v>98.34</v>
      </c>
    </row>
    <row r="305" spans="1:7" x14ac:dyDescent="0.2">
      <c r="A305" s="244" t="s">
        <v>221</v>
      </c>
      <c r="B305" s="245"/>
      <c r="C305" s="214">
        <v>550</v>
      </c>
      <c r="D305" s="204"/>
      <c r="E305" s="204"/>
      <c r="F305" s="204"/>
      <c r="G305" s="204"/>
    </row>
    <row r="306" spans="1:7" x14ac:dyDescent="0.2">
      <c r="A306" s="204"/>
      <c r="B306" s="249" t="s">
        <v>67</v>
      </c>
      <c r="C306" s="249"/>
      <c r="D306" s="202">
        <f>D307+D308+D309+D310+D311</f>
        <v>19.210699999999999</v>
      </c>
      <c r="E306" s="202">
        <f t="shared" ref="E306:G306" si="49">E307+E308+E309+E310+E311</f>
        <v>43.433999999999997</v>
      </c>
      <c r="F306" s="202">
        <f t="shared" si="49"/>
        <v>115.33109999999999</v>
      </c>
      <c r="G306" s="202">
        <f t="shared" si="49"/>
        <v>949.86999999999989</v>
      </c>
    </row>
    <row r="307" spans="1:7" x14ac:dyDescent="0.2">
      <c r="A307" s="204" t="s">
        <v>82</v>
      </c>
      <c r="B307" s="205" t="s">
        <v>83</v>
      </c>
      <c r="C307" s="204">
        <v>100</v>
      </c>
      <c r="D307" s="206">
        <f>1.21*1.67</f>
        <v>2.0206999999999997</v>
      </c>
      <c r="E307" s="206">
        <f>6.2*1.67</f>
        <v>10.353999999999999</v>
      </c>
      <c r="F307" s="206">
        <f>12.33*1.67</f>
        <v>20.591100000000001</v>
      </c>
      <c r="G307" s="206">
        <f>113*1.67</f>
        <v>188.70999999999998</v>
      </c>
    </row>
    <row r="308" spans="1:7" x14ac:dyDescent="0.2">
      <c r="A308" s="204" t="s">
        <v>117</v>
      </c>
      <c r="B308" s="205" t="s">
        <v>200</v>
      </c>
      <c r="C308" s="204">
        <v>250</v>
      </c>
      <c r="D308" s="206">
        <v>3.3</v>
      </c>
      <c r="E308" s="206">
        <v>4.45</v>
      </c>
      <c r="F308" s="206">
        <v>14.7</v>
      </c>
      <c r="G308" s="206">
        <v>116.25</v>
      </c>
    </row>
    <row r="309" spans="1:7" x14ac:dyDescent="0.2">
      <c r="A309" s="204" t="s">
        <v>232</v>
      </c>
      <c r="B309" s="205" t="s">
        <v>233</v>
      </c>
      <c r="C309" s="204" t="s">
        <v>311</v>
      </c>
      <c r="D309" s="206">
        <v>10.07</v>
      </c>
      <c r="E309" s="206">
        <v>28.23</v>
      </c>
      <c r="F309" s="206">
        <v>26.13</v>
      </c>
      <c r="G309" s="206">
        <v>398.85</v>
      </c>
    </row>
    <row r="310" spans="1:7" ht="25.5" x14ac:dyDescent="0.2">
      <c r="A310" s="207" t="s">
        <v>40</v>
      </c>
      <c r="B310" s="205" t="s">
        <v>278</v>
      </c>
      <c r="C310" s="204">
        <v>200</v>
      </c>
      <c r="D310" s="206">
        <v>0.02</v>
      </c>
      <c r="E310" s="206"/>
      <c r="F310" s="206">
        <v>29.31</v>
      </c>
      <c r="G310" s="206">
        <v>123.16</v>
      </c>
    </row>
    <row r="311" spans="1:7" x14ac:dyDescent="0.2">
      <c r="A311" s="207"/>
      <c r="B311" s="209" t="s">
        <v>11</v>
      </c>
      <c r="C311" s="207">
        <v>50</v>
      </c>
      <c r="D311" s="210">
        <v>3.8</v>
      </c>
      <c r="E311" s="210">
        <v>0.4</v>
      </c>
      <c r="F311" s="210">
        <v>24.6</v>
      </c>
      <c r="G311" s="210">
        <v>122.9</v>
      </c>
    </row>
    <row r="312" spans="1:7" x14ac:dyDescent="0.2">
      <c r="A312" s="248" t="s">
        <v>221</v>
      </c>
      <c r="B312" s="248"/>
      <c r="C312" s="201">
        <v>800</v>
      </c>
      <c r="D312" s="206"/>
      <c r="E312" s="206"/>
      <c r="F312" s="206"/>
      <c r="G312" s="206"/>
    </row>
  </sheetData>
  <mergeCells count="87">
    <mergeCell ref="A146:B146"/>
    <mergeCell ref="A153:B153"/>
    <mergeCell ref="A160:B160"/>
    <mergeCell ref="A109:B109"/>
    <mergeCell ref="A117:B117"/>
    <mergeCell ref="A124:B124"/>
    <mergeCell ref="A131:B131"/>
    <mergeCell ref="A138:B138"/>
    <mergeCell ref="A118:C118"/>
    <mergeCell ref="A132:C132"/>
    <mergeCell ref="A147:C147"/>
    <mergeCell ref="A1:G2"/>
    <mergeCell ref="A3:G4"/>
    <mergeCell ref="A5:A6"/>
    <mergeCell ref="B5:B6"/>
    <mergeCell ref="C5:C6"/>
    <mergeCell ref="D5:F5"/>
    <mergeCell ref="G5:G6"/>
    <mergeCell ref="A103:C103"/>
    <mergeCell ref="A26:C26"/>
    <mergeCell ref="A41:C41"/>
    <mergeCell ref="A56:C56"/>
    <mergeCell ref="A70:C70"/>
    <mergeCell ref="A86:C86"/>
    <mergeCell ref="A47:B47"/>
    <mergeCell ref="A55:B55"/>
    <mergeCell ref="A62:B62"/>
    <mergeCell ref="A69:B69"/>
    <mergeCell ref="A77:B77"/>
    <mergeCell ref="A85:B85"/>
    <mergeCell ref="A94:B94"/>
    <mergeCell ref="A102:B102"/>
    <mergeCell ref="A8:C8"/>
    <mergeCell ref="A18:B18"/>
    <mergeCell ref="A25:B25"/>
    <mergeCell ref="A32:B32"/>
    <mergeCell ref="A40:B40"/>
    <mergeCell ref="A161:C161"/>
    <mergeCell ref="B162:C162"/>
    <mergeCell ref="A169:B169"/>
    <mergeCell ref="B170:C170"/>
    <mergeCell ref="A177:B177"/>
    <mergeCell ref="A178:C178"/>
    <mergeCell ref="B179:C179"/>
    <mergeCell ref="A184:B184"/>
    <mergeCell ref="B185:C185"/>
    <mergeCell ref="A192:B192"/>
    <mergeCell ref="A193:C193"/>
    <mergeCell ref="B194:C194"/>
    <mergeCell ref="A201:B201"/>
    <mergeCell ref="B202:C202"/>
    <mergeCell ref="A209:B209"/>
    <mergeCell ref="A210:C210"/>
    <mergeCell ref="B211:C211"/>
    <mergeCell ref="A216:B216"/>
    <mergeCell ref="B217:C217"/>
    <mergeCell ref="A224:B224"/>
    <mergeCell ref="A225:C225"/>
    <mergeCell ref="B226:C226"/>
    <mergeCell ref="A231:B231"/>
    <mergeCell ref="B232:C232"/>
    <mergeCell ref="A239:B239"/>
    <mergeCell ref="A240:C240"/>
    <mergeCell ref="B241:C241"/>
    <mergeCell ref="A246:B246"/>
    <mergeCell ref="B247:C247"/>
    <mergeCell ref="A254:B254"/>
    <mergeCell ref="A255:C255"/>
    <mergeCell ref="B256:C256"/>
    <mergeCell ref="A261:B261"/>
    <mergeCell ref="B262:C262"/>
    <mergeCell ref="A269:B269"/>
    <mergeCell ref="A270:C270"/>
    <mergeCell ref="B271:C271"/>
    <mergeCell ref="A276:B276"/>
    <mergeCell ref="B277:C277"/>
    <mergeCell ref="A283:B283"/>
    <mergeCell ref="A284:C284"/>
    <mergeCell ref="B285:C285"/>
    <mergeCell ref="A290:B290"/>
    <mergeCell ref="B291:C291"/>
    <mergeCell ref="A298:B298"/>
    <mergeCell ref="A299:C299"/>
    <mergeCell ref="B300:C300"/>
    <mergeCell ref="A305:B305"/>
    <mergeCell ref="B306:C306"/>
    <mergeCell ref="A312:B312"/>
  </mergeCells>
  <pageMargins left="0.75" right="0.75" top="1" bottom="1" header="0.5" footer="0.5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199</v>
      </c>
      <c r="C1" s="263" t="s">
        <v>177</v>
      </c>
      <c r="D1" s="263"/>
      <c r="E1" s="263"/>
      <c r="F1" s="263"/>
      <c r="G1" s="263"/>
      <c r="H1" s="263"/>
      <c r="I1" s="263"/>
      <c r="J1" s="263"/>
    </row>
    <row r="2" spans="1:17" x14ac:dyDescent="0.2">
      <c r="B2" s="2" t="s">
        <v>197</v>
      </c>
      <c r="C2" s="264"/>
      <c r="D2" s="264"/>
      <c r="E2" s="264"/>
      <c r="F2" s="264"/>
      <c r="G2" s="264"/>
      <c r="H2" s="264"/>
      <c r="I2" s="264"/>
      <c r="J2" s="264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5" t="s">
        <v>16</v>
      </c>
      <c r="E3" s="266"/>
      <c r="F3" s="267"/>
      <c r="G3" s="268" t="s">
        <v>23</v>
      </c>
      <c r="H3" s="270" t="s">
        <v>53</v>
      </c>
      <c r="I3" s="271"/>
      <c r="J3" s="175" t="s">
        <v>52</v>
      </c>
      <c r="K3" s="260" t="s">
        <v>75</v>
      </c>
      <c r="L3" s="261"/>
      <c r="M3" s="261"/>
      <c r="N3" s="262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9" t="s">
        <v>13</v>
      </c>
      <c r="C6" s="255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54" t="s">
        <v>66</v>
      </c>
      <c r="C7" s="255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56" t="s">
        <v>67</v>
      </c>
      <c r="C17" s="257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166</v>
      </c>
      <c r="B19" s="29" t="s">
        <v>190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170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4" t="s">
        <v>13</v>
      </c>
      <c r="C24" s="255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54" t="s">
        <v>66</v>
      </c>
      <c r="C25" s="255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162</v>
      </c>
      <c r="B26" s="178" t="s">
        <v>186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56" t="s">
        <v>67</v>
      </c>
      <c r="C31" s="257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167</v>
      </c>
      <c r="B33" s="50" t="s">
        <v>159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9" t="s">
        <v>13</v>
      </c>
      <c r="C39" s="255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54" t="s">
        <v>66</v>
      </c>
      <c r="C40" s="255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56" t="s">
        <v>67</v>
      </c>
      <c r="C46" s="257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191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164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4" t="s">
        <v>13</v>
      </c>
      <c r="C55" s="255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54" t="s">
        <v>66</v>
      </c>
      <c r="C56" s="255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56" t="s">
        <v>67</v>
      </c>
      <c r="C62" s="257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175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168</v>
      </c>
      <c r="B64" s="29" t="s">
        <v>192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4" t="s">
        <v>13</v>
      </c>
      <c r="C69" s="255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54" t="s">
        <v>66</v>
      </c>
      <c r="C70" s="255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56" t="s">
        <v>67</v>
      </c>
      <c r="C76" s="257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172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166</v>
      </c>
      <c r="B78" s="29" t="s">
        <v>190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4" t="s">
        <v>13</v>
      </c>
      <c r="C84" s="255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54" t="s">
        <v>66</v>
      </c>
      <c r="C85" s="255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56" t="s">
        <v>67</v>
      </c>
      <c r="C91" s="257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4" t="s">
        <v>64</v>
      </c>
      <c r="B98" s="259"/>
      <c r="C98" s="255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54" t="s">
        <v>66</v>
      </c>
      <c r="C99" s="255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56" t="s">
        <v>67</v>
      </c>
      <c r="C105" s="257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169</v>
      </c>
      <c r="B107" s="79" t="s">
        <v>193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176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58" t="s">
        <v>13</v>
      </c>
      <c r="C113" s="258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54" t="s">
        <v>66</v>
      </c>
      <c r="C114" s="255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162</v>
      </c>
      <c r="B115" s="178" t="s">
        <v>186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56" t="s">
        <v>67</v>
      </c>
      <c r="C120" s="257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194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153</v>
      </c>
      <c r="B124" s="50" t="s">
        <v>154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203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4" t="s">
        <v>13</v>
      </c>
      <c r="C128" s="255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54" t="s">
        <v>66</v>
      </c>
      <c r="C129" s="255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56" t="s">
        <v>67</v>
      </c>
      <c r="C136" s="257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160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164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59" t="s">
        <v>9</v>
      </c>
      <c r="C144" s="255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53"/>
      <c r="Q144" s="253"/>
      <c r="R144" s="253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54" t="s">
        <v>66</v>
      </c>
      <c r="C145" s="255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171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50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56" t="s">
        <v>67</v>
      </c>
      <c r="C152" s="257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</mergeCells>
  <pageMargins left="0.75" right="0.75" top="1" bottom="1" header="0.5" footer="0.5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198</v>
      </c>
      <c r="C1" s="263" t="s">
        <v>177</v>
      </c>
      <c r="D1" s="263"/>
      <c r="E1" s="263"/>
      <c r="F1" s="263"/>
      <c r="G1" s="263"/>
      <c r="H1" s="263"/>
      <c r="I1" s="263"/>
      <c r="J1" s="263"/>
    </row>
    <row r="2" spans="1:17" x14ac:dyDescent="0.2">
      <c r="B2" s="2" t="s">
        <v>196</v>
      </c>
      <c r="C2" s="264"/>
      <c r="D2" s="264"/>
      <c r="E2" s="264"/>
      <c r="F2" s="264"/>
      <c r="G2" s="264"/>
      <c r="H2" s="264"/>
      <c r="I2" s="264"/>
      <c r="J2" s="264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65" t="s">
        <v>16</v>
      </c>
      <c r="E3" s="266"/>
      <c r="F3" s="267"/>
      <c r="G3" s="268" t="s">
        <v>23</v>
      </c>
      <c r="H3" s="270" t="s">
        <v>53</v>
      </c>
      <c r="I3" s="271"/>
      <c r="J3" s="175" t="s">
        <v>52</v>
      </c>
      <c r="K3" s="260" t="s">
        <v>75</v>
      </c>
      <c r="L3" s="261"/>
      <c r="M3" s="261"/>
      <c r="N3" s="262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69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59" t="s">
        <v>13</v>
      </c>
      <c r="C6" s="255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163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161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162</v>
      </c>
      <c r="B10" s="29" t="s">
        <v>184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165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174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166</v>
      </c>
      <c r="B19" s="29" t="s">
        <v>190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170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164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54" t="s">
        <v>13</v>
      </c>
      <c r="C24" s="255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162</v>
      </c>
      <c r="B26" s="50" t="s">
        <v>186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164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167</v>
      </c>
      <c r="B33" s="50" t="s">
        <v>159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203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59" t="s">
        <v>13</v>
      </c>
      <c r="C39" s="255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162</v>
      </c>
      <c r="B42" s="29" t="s">
        <v>188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204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200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164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54" t="s">
        <v>13</v>
      </c>
      <c r="C55" s="255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180</v>
      </c>
      <c r="B57" s="50" t="s">
        <v>178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162</v>
      </c>
      <c r="B58" s="29" t="s">
        <v>187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164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175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168</v>
      </c>
      <c r="B64" s="29" t="s">
        <v>192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203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54" t="s">
        <v>13</v>
      </c>
      <c r="C69" s="255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181</v>
      </c>
      <c r="B72" s="79" t="s">
        <v>179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164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172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166</v>
      </c>
      <c r="B78" s="32" t="s">
        <v>201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204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54" t="s">
        <v>13</v>
      </c>
      <c r="C84" s="255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162</v>
      </c>
      <c r="B87" s="29" t="s">
        <v>185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164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160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205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54" t="s">
        <v>64</v>
      </c>
      <c r="B98" s="259"/>
      <c r="C98" s="255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162</v>
      </c>
      <c r="B100" s="29" t="s">
        <v>189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180</v>
      </c>
      <c r="B101" s="50" t="s">
        <v>178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174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169</v>
      </c>
      <c r="B107" s="79" t="s">
        <v>193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183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176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162</v>
      </c>
      <c r="B115" s="29" t="s">
        <v>186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164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202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153</v>
      </c>
      <c r="B124" s="27" t="s">
        <v>154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203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54" t="s">
        <v>13</v>
      </c>
      <c r="C128" s="255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155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156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203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160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164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59" t="s">
        <v>13</v>
      </c>
      <c r="C144" s="255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53"/>
      <c r="Q144" s="253"/>
      <c r="R144" s="253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157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171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173</v>
      </c>
      <c r="B148" s="27" t="s">
        <v>158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164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175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195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203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  <mergeCell ref="C1:J2"/>
    <mergeCell ref="D3:F3"/>
    <mergeCell ref="G3:G4"/>
    <mergeCell ref="H3:I3"/>
    <mergeCell ref="K3:N3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75-43 руб завтрак 7-11 лет </vt:lpstr>
      <vt:lpstr>75-43 руб завтрак 12-18 лет</vt:lpstr>
      <vt:lpstr>153,92 руб 12-18 лет 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'153,92 руб 12-18 лет '!Область_печати</vt:lpstr>
      <vt:lpstr>'75-43 руб завтрак 12-18 лет'!Область_печати</vt:lpstr>
      <vt:lpstr>'75-43 руб завтрак 7-11 лет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2023-12-22T05:34:03Z</cp:lastPrinted>
  <dcterms:created xsi:type="dcterms:W3CDTF">2018-10-04T05:32:37Z</dcterms:created>
  <dcterms:modified xsi:type="dcterms:W3CDTF">2024-08-20T06:19:38Z</dcterms:modified>
</cp:coreProperties>
</file>